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<sst xmlns="http://schemas.openxmlformats.org/spreadsheetml/2006/main" count="178" uniqueCount="138">
  <si>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</si>
  <si>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</si>
  <si>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</si>
  <si>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</si>
  <si>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</si>
  <si>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</si>
  <si>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</si>
  <si>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</si>
  <si>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</si>
  <si>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</si>
  <si>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</si>
  <si>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</si>
  <si>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</si>
  <si>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</si>
  <si>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</si>
  <si>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</si>
  <si>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</si>
  <si>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</si>
  <si>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</si>
  <si>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</si>
  <si>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</si>
  <si>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</si>
  <si>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</si>
  <si>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</si>
  <si>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</si>
  <si>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</si>
  <si>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</si>
  <si>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</si>
  <si>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</si>
  <si>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</si>
  <si>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</si>
  <si>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</si>
  <si>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</si>
  <si>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</si>
  <si>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</si>
  <si>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</si>
  <si>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</si>
  <si>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</si>
  <si>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</si>
  <si>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</si>
  <si>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</si>
  <si>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</si>
  <si>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</si>
  <si>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</si>
  <si>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</si>
  <si>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</si>
  <si>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</si>
  <si>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</si>
  <si>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</si>
  <si>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</si>
  <si>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</si>
  <si>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</si>
  <si>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</si>
  <si>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</si>
  <si>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</si>
  <si>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</si>
  <si>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</si>
  <si>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</si>
  <si>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</si>
  <si>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</si>
  <si>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</si>
  <si>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</si>
  <si>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</si>
  <si>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</si>
  <si>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</si>
  <si>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</si>
  <si>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</si>
  <si>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</si>
  <si>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</si>
  <si>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</si>
  <si>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</si>
  <si>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</si>
  <si>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</si>
  <si>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20</t>
  </si>
  <si>
    <t xml:space="preserve">   Учет затрат по текущему ремонту по ул. Белякова д.20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</si>
  <si>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</si>
  <si>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</si>
  <si>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</si>
  <si>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</si>
  <si>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</si>
  <si>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</si>
  <si>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</si>
  <si>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>0,4ставки</t>
  </si>
  <si>
    <t xml:space="preserve">         за</t>
  </si>
  <si>
    <t>((з/пл. и ЕСН администрации ООО , содерж.конторы,оргтехники, почт.канц-е  расходы)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</si>
  <si>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</si>
  <si>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</si>
  <si>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</si>
  <si>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</si>
  <si>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</si>
  <si>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1.2 Аренда (Спарк,ростелеком)</t>
  </si>
  <si>
    <t xml:space="preserve">3.  </t>
  </si>
  <si>
    <t>1шт</t>
  </si>
  <si>
    <t>2шт</t>
  </si>
  <si>
    <t>Лампа</t>
  </si>
  <si>
    <t>4шт</t>
  </si>
  <si>
    <t>ост.на 01.08</t>
  </si>
  <si>
    <t>июль</t>
  </si>
  <si>
    <t xml:space="preserve">                    за июль 2012 г. г.</t>
  </si>
  <si>
    <t>Смена труб Д 20 м/пл (14мп) кв.62,65-12; кв.31-2;</t>
  </si>
  <si>
    <t>Труба Д 20 м/пл</t>
  </si>
  <si>
    <t>14мп</t>
  </si>
  <si>
    <t>Труба Д 32 м/пл</t>
  </si>
  <si>
    <t>Муфта разъемная 20</t>
  </si>
  <si>
    <t>Муфта разъемная Д 32</t>
  </si>
  <si>
    <t>Тройник 32х20</t>
  </si>
  <si>
    <t>Уголок 32</t>
  </si>
  <si>
    <t>Уголок 20</t>
  </si>
  <si>
    <t>Муфта паечная 20</t>
  </si>
  <si>
    <t>Смена вентиля д 25 (1шт) кв.31</t>
  </si>
  <si>
    <t>Вентиль Д 25</t>
  </si>
  <si>
    <t>Диск</t>
  </si>
  <si>
    <t>3шт</t>
  </si>
  <si>
    <t>Смена труб Д 32 м/пл (24мп) кв.62,65-16; кв.31-8;</t>
  </si>
  <si>
    <t>24мп</t>
  </si>
  <si>
    <t>6шт</t>
  </si>
  <si>
    <t>Муфта 25х32</t>
  </si>
  <si>
    <t>Труба Д 110 ПВХ</t>
  </si>
  <si>
    <t>5мп</t>
  </si>
  <si>
    <t>Смена канал-х труб Д 110 ПВХ (4мп) кв.62,65-2; 31-2;</t>
  </si>
  <si>
    <t>Ревизка 110</t>
  </si>
  <si>
    <t>Муфта натяжная 110</t>
  </si>
  <si>
    <t>Муфта компенс.110</t>
  </si>
  <si>
    <t>Манжета 110</t>
  </si>
  <si>
    <t>Тройник 110</t>
  </si>
  <si>
    <t>5шт</t>
  </si>
  <si>
    <t>Устройство скамеек</t>
  </si>
  <si>
    <t>Ремонт оконных переплетов (1шт) п-д1 5этаж</t>
  </si>
  <si>
    <t>Остекление (1м2) п-д1 5этаж</t>
  </si>
  <si>
    <t>Стекло</t>
  </si>
  <si>
    <t>1м2</t>
  </si>
  <si>
    <t>Ремонт мягкой кровли в 1 слой (40м2)</t>
  </si>
  <si>
    <t>Петли</t>
  </si>
  <si>
    <t xml:space="preserve">Смена ламп (4шт) </t>
  </si>
  <si>
    <t>Стеклоизол</t>
  </si>
  <si>
    <t>8шт</t>
  </si>
  <si>
    <t>Газ-пропан</t>
  </si>
  <si>
    <t>15кг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</si>
</sst>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M63" sqref="M63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98</v>
      </c>
    </row>
    <row r="3" spans="2:13" ht="12.75">
      <c r="B3" s="1" t="s">
        <v>83</v>
      </c>
      <c r="C3" s="8" t="s">
        <v>97</v>
      </c>
      <c r="D3" s="1" t="s">
        <v>85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3163.7</v>
      </c>
      <c r="F7" t="s">
        <v>72</v>
      </c>
      <c r="J7" s="15"/>
      <c r="K7" s="15" t="s">
        <v>49</v>
      </c>
      <c r="L7" s="21">
        <v>6</v>
      </c>
      <c r="M7" s="33">
        <f>L7*81.37*1.202</f>
        <v>586.8404400000001</v>
      </c>
    </row>
    <row r="8" spans="1:13" ht="12.75">
      <c r="A8" t="s">
        <v>3</v>
      </c>
      <c r="E8">
        <v>820.7</v>
      </c>
      <c r="F8" t="s">
        <v>72</v>
      </c>
      <c r="J8" s="16"/>
      <c r="K8" s="16" t="s">
        <v>50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/>
    </row>
    <row r="10" spans="1:13" ht="12.75">
      <c r="A10" t="s">
        <v>5</v>
      </c>
      <c r="E10">
        <v>591.1</v>
      </c>
      <c r="F10" t="s">
        <v>72</v>
      </c>
      <c r="J10" s="16"/>
      <c r="K10" s="18" t="s">
        <v>54</v>
      </c>
      <c r="L10" s="23">
        <v>0</v>
      </c>
      <c r="M10" s="33">
        <f>L10*81.37*1.202</f>
        <v>0</v>
      </c>
    </row>
    <row r="11" spans="1:13" ht="12.75">
      <c r="A11" t="s">
        <v>6</v>
      </c>
      <c r="E11">
        <v>4498</v>
      </c>
      <c r="F11" t="s">
        <v>72</v>
      </c>
      <c r="J11" s="14">
        <v>3</v>
      </c>
      <c r="K11" s="17" t="s">
        <v>52</v>
      </c>
      <c r="L11" s="22"/>
      <c r="M11" s="33"/>
    </row>
    <row r="12" spans="1:13" ht="12.75">
      <c r="A12" t="s">
        <v>7</v>
      </c>
      <c r="E12">
        <v>345.5</v>
      </c>
      <c r="F12" t="s">
        <v>72</v>
      </c>
      <c r="J12" s="16"/>
      <c r="K12" s="18" t="s">
        <v>53</v>
      </c>
      <c r="L12" s="23">
        <v>0</v>
      </c>
      <c r="M12" s="33">
        <f>L12*81.37*1.202</f>
        <v>0</v>
      </c>
    </row>
    <row r="13" spans="10:13" ht="12.75">
      <c r="J13" s="20">
        <v>4</v>
      </c>
      <c r="K13" s="19" t="s">
        <v>55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/>
    </row>
    <row r="15" spans="10:13" ht="12.75">
      <c r="J15" s="15" t="s">
        <v>57</v>
      </c>
      <c r="K15" s="26" t="s">
        <v>58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33082.1</v>
      </c>
      <c r="J16" s="15" t="s">
        <v>59</v>
      </c>
      <c r="K16" s="26" t="s">
        <v>60</v>
      </c>
      <c r="L16" s="21">
        <v>4</v>
      </c>
      <c r="M16" s="33">
        <f>L16*81.37*1.202</f>
        <v>391.22696</v>
      </c>
    </row>
    <row r="17" spans="1:13" ht="12.75">
      <c r="A17" t="s">
        <v>10</v>
      </c>
      <c r="F17" s="5">
        <v>29907.9</v>
      </c>
      <c r="J17" s="16" t="s">
        <v>61</v>
      </c>
      <c r="K17" s="18" t="s">
        <v>62</v>
      </c>
      <c r="L17" s="23">
        <v>5.92</v>
      </c>
      <c r="M17" s="33">
        <f>L17*81.37*1.202</f>
        <v>579.0159007999999</v>
      </c>
    </row>
    <row r="18" spans="2:13" ht="12.75">
      <c r="B18" t="s">
        <v>11</v>
      </c>
      <c r="F18" s="9">
        <f>F17/F16</f>
        <v>0.9040508311141071</v>
      </c>
      <c r="J18" s="20"/>
      <c r="K18" s="27" t="s">
        <v>63</v>
      </c>
      <c r="L18" s="28">
        <f>SUM(L7:L17)</f>
        <v>15.92</v>
      </c>
      <c r="M18" s="34">
        <f>SUM(M7:M17)</f>
        <v>1557.0833008</v>
      </c>
    </row>
    <row r="19" spans="1:11" ht="12.75">
      <c r="A19" t="s">
        <v>90</v>
      </c>
      <c r="F19" s="5">
        <v>596.92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30504.82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20" t="s">
        <v>99</v>
      </c>
      <c r="L22" s="25">
        <v>21.7</v>
      </c>
      <c r="M22" s="33">
        <f>L22*81.37*1.202</f>
        <v>2122.406258</v>
      </c>
    </row>
    <row r="23" spans="10:13" ht="12.75">
      <c r="J23" s="20">
        <v>2</v>
      </c>
      <c r="K23" s="20" t="s">
        <v>109</v>
      </c>
      <c r="L23" s="25">
        <v>1.03</v>
      </c>
      <c r="M23" s="33">
        <f aca="true" t="shared" si="0" ref="M23:M35">L23*81.37*1.202</f>
        <v>100.7409422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113</v>
      </c>
      <c r="L24" s="25">
        <v>37.2</v>
      </c>
      <c r="M24" s="33">
        <f t="shared" si="0"/>
        <v>3638.4107280000003</v>
      </c>
    </row>
    <row r="25" spans="1:13" ht="12.75">
      <c r="A25" t="s">
        <v>15</v>
      </c>
      <c r="D25" t="s">
        <v>81</v>
      </c>
      <c r="F25" s="11">
        <v>5180.62</v>
      </c>
      <c r="J25" s="20">
        <v>4</v>
      </c>
      <c r="K25" s="20" t="s">
        <v>119</v>
      </c>
      <c r="L25" s="25">
        <v>3.095</v>
      </c>
      <c r="M25" s="33">
        <f t="shared" si="0"/>
        <v>302.7118603</v>
      </c>
    </row>
    <row r="26" spans="1:13" ht="12.75">
      <c r="A26" s="6" t="s">
        <v>18</v>
      </c>
      <c r="D26" t="s">
        <v>82</v>
      </c>
      <c r="F26" s="11">
        <v>1724.15</v>
      </c>
      <c r="J26" s="20">
        <v>5</v>
      </c>
      <c r="K26" s="20" t="s">
        <v>126</v>
      </c>
      <c r="L26" s="25" t="s">
        <v>92</v>
      </c>
      <c r="M26" s="33">
        <v>7.85</v>
      </c>
    </row>
    <row r="27" spans="1:13" ht="12.75">
      <c r="A27" s="6" t="s">
        <v>91</v>
      </c>
      <c r="F27" s="11">
        <v>0</v>
      </c>
      <c r="J27" s="20">
        <v>6</v>
      </c>
      <c r="K27" s="20" t="s">
        <v>127</v>
      </c>
      <c r="L27" s="25">
        <v>3.76</v>
      </c>
      <c r="M27" s="33">
        <f t="shared" si="0"/>
        <v>367.75334239999995</v>
      </c>
    </row>
    <row r="28" spans="1:13" ht="12.75">
      <c r="A28" s="4" t="s">
        <v>37</v>
      </c>
      <c r="F28" s="32">
        <f>F25+F26+F27</f>
        <v>6904.77</v>
      </c>
      <c r="J28" s="20">
        <v>7</v>
      </c>
      <c r="K28" s="20" t="s">
        <v>128</v>
      </c>
      <c r="L28" s="25">
        <v>3.11</v>
      </c>
      <c r="M28" s="33">
        <f t="shared" si="0"/>
        <v>304.1789614</v>
      </c>
    </row>
    <row r="29" spans="1:13" ht="12.75">
      <c r="A29" s="4" t="s">
        <v>19</v>
      </c>
      <c r="J29" s="20">
        <v>8</v>
      </c>
      <c r="K29" s="20" t="s">
        <v>131</v>
      </c>
      <c r="L29" s="25">
        <v>58.59</v>
      </c>
      <c r="M29" s="33">
        <f t="shared" si="0"/>
        <v>5730.496896600001</v>
      </c>
    </row>
    <row r="30" spans="1:13" ht="12.75">
      <c r="A30" t="s">
        <v>86</v>
      </c>
      <c r="C30" s="13"/>
      <c r="D30" s="45">
        <v>1.17</v>
      </c>
      <c r="E30" s="13" t="s">
        <v>17</v>
      </c>
      <c r="F30" s="11">
        <f>E7*D30</f>
        <v>3701.5289999999995</v>
      </c>
      <c r="J30" s="20">
        <v>9</v>
      </c>
      <c r="K30" s="20" t="s">
        <v>133</v>
      </c>
      <c r="L30" s="25">
        <v>0.28</v>
      </c>
      <c r="M30" s="33">
        <f t="shared" si="0"/>
        <v>27.385887200000003</v>
      </c>
    </row>
    <row r="31" spans="1:13" ht="12.75">
      <c r="A31" t="s">
        <v>87</v>
      </c>
      <c r="J31" s="20">
        <v>10</v>
      </c>
      <c r="K31" s="20"/>
      <c r="L31" s="25"/>
      <c r="M31" s="33">
        <f t="shared" si="0"/>
        <v>0</v>
      </c>
    </row>
    <row r="32" spans="2:13" ht="12.75">
      <c r="B32">
        <f>F32/D32</f>
        <v>344.99999999999994</v>
      </c>
      <c r="C32" t="s">
        <v>20</v>
      </c>
      <c r="D32" s="5">
        <v>2.89</v>
      </c>
      <c r="E32" t="s">
        <v>17</v>
      </c>
      <c r="F32" s="5">
        <v>997.05</v>
      </c>
      <c r="J32" s="20">
        <v>11</v>
      </c>
      <c r="K32" s="20"/>
      <c r="L32" s="25"/>
      <c r="M32" s="33">
        <f t="shared" si="0"/>
        <v>0</v>
      </c>
    </row>
    <row r="33" spans="1:13" ht="12.75">
      <c r="A33" t="s">
        <v>88</v>
      </c>
      <c r="J33" s="20">
        <v>12</v>
      </c>
      <c r="K33" s="20"/>
      <c r="L33" s="25"/>
      <c r="M33" s="33">
        <f t="shared" si="0"/>
        <v>0</v>
      </c>
    </row>
    <row r="34" spans="2:13" ht="12.75">
      <c r="B34">
        <v>820.7</v>
      </c>
      <c r="C34" t="s">
        <v>16</v>
      </c>
      <c r="D34" s="5">
        <v>0</v>
      </c>
      <c r="E34" t="s">
        <v>17</v>
      </c>
      <c r="F34" s="11">
        <f>B34*D34</f>
        <v>0</v>
      </c>
      <c r="J34" s="20">
        <v>13</v>
      </c>
      <c r="K34" s="20"/>
      <c r="L34" s="25"/>
      <c r="M34" s="33">
        <f t="shared" si="0"/>
        <v>0</v>
      </c>
    </row>
    <row r="35" spans="1:13" ht="12.75">
      <c r="A35" t="s">
        <v>89</v>
      </c>
      <c r="D35" s="5">
        <v>0</v>
      </c>
      <c r="E35" t="s">
        <v>17</v>
      </c>
      <c r="F35" s="11">
        <f>B35*D35</f>
        <v>0</v>
      </c>
      <c r="J35" s="20">
        <v>14</v>
      </c>
      <c r="K35" s="20"/>
      <c r="L35" s="25"/>
      <c r="M35" s="33">
        <f t="shared" si="0"/>
        <v>0</v>
      </c>
    </row>
    <row r="36" spans="6:13" ht="12.75">
      <c r="F36" s="5">
        <v>0</v>
      </c>
      <c r="J36" s="20"/>
      <c r="K36" s="30" t="s">
        <v>63</v>
      </c>
      <c r="L36" s="28">
        <f>SUM(L22:L35)</f>
        <v>128.76500000000001</v>
      </c>
      <c r="M36" s="34">
        <f>SUM(M22:M35)</f>
        <v>12601.934876100002</v>
      </c>
    </row>
    <row r="37" spans="1:11" ht="12.75">
      <c r="A37" s="4" t="s">
        <v>21</v>
      </c>
      <c r="B37" s="10"/>
      <c r="C37" s="10"/>
      <c r="F37" s="32">
        <f>SUM(F30:F36)</f>
        <v>4698.579</v>
      </c>
      <c r="K37" s="1" t="s">
        <v>67</v>
      </c>
    </row>
    <row r="38" spans="1:13" ht="12.75">
      <c r="A38" s="4" t="s">
        <v>22</v>
      </c>
      <c r="B38" s="4"/>
      <c r="J38" s="22" t="s">
        <v>40</v>
      </c>
      <c r="K38" s="22"/>
      <c r="L38" s="22" t="s">
        <v>68</v>
      </c>
      <c r="M38" s="22" t="s">
        <v>46</v>
      </c>
    </row>
    <row r="39" spans="1:13" ht="12.75">
      <c r="A39" t="s">
        <v>23</v>
      </c>
      <c r="C39">
        <v>142896</v>
      </c>
      <c r="D39">
        <v>219171.6</v>
      </c>
      <c r="E39">
        <v>3163.7</v>
      </c>
      <c r="F39" s="35">
        <f>C39/D39*E39</f>
        <v>2062.676346752955</v>
      </c>
      <c r="J39" s="23" t="s">
        <v>41</v>
      </c>
      <c r="K39" s="23" t="s">
        <v>42</v>
      </c>
      <c r="L39" s="23"/>
      <c r="M39" s="23" t="s">
        <v>69</v>
      </c>
    </row>
    <row r="40" spans="1:13" ht="12.75">
      <c r="A40" t="s">
        <v>24</v>
      </c>
      <c r="C40">
        <v>107850</v>
      </c>
      <c r="D40">
        <v>219171.6</v>
      </c>
      <c r="E40">
        <v>3163.7</v>
      </c>
      <c r="F40" s="35">
        <f>C40/D40*E40</f>
        <v>1556.7940599968242</v>
      </c>
      <c r="J40" s="20">
        <v>1</v>
      </c>
      <c r="K40" s="20" t="s">
        <v>100</v>
      </c>
      <c r="L40" s="25" t="s">
        <v>101</v>
      </c>
      <c r="M40" s="25">
        <v>400</v>
      </c>
    </row>
    <row r="41" spans="1:13" ht="12.75">
      <c r="A41" t="s">
        <v>25</v>
      </c>
      <c r="F41" s="11">
        <f>M36</f>
        <v>12601.934876100002</v>
      </c>
      <c r="J41" s="20">
        <v>2</v>
      </c>
      <c r="K41" s="20" t="s">
        <v>102</v>
      </c>
      <c r="L41" s="25" t="s">
        <v>114</v>
      </c>
      <c r="M41" s="25">
        <v>2560</v>
      </c>
    </row>
    <row r="42" spans="1:13" ht="12.75">
      <c r="A42" t="s">
        <v>79</v>
      </c>
      <c r="F42" s="5"/>
      <c r="J42" s="20">
        <v>3</v>
      </c>
      <c r="K42" s="20" t="s">
        <v>103</v>
      </c>
      <c r="L42" s="25" t="s">
        <v>112</v>
      </c>
      <c r="M42" s="25">
        <v>210</v>
      </c>
    </row>
    <row r="43" spans="2:13" ht="12.75">
      <c r="B43">
        <v>3163.7</v>
      </c>
      <c r="C43" t="s">
        <v>16</v>
      </c>
      <c r="D43" s="5"/>
      <c r="F43" s="11">
        <v>0</v>
      </c>
      <c r="J43" s="20">
        <v>4</v>
      </c>
      <c r="K43" s="20" t="s">
        <v>104</v>
      </c>
      <c r="L43" s="25" t="s">
        <v>92</v>
      </c>
      <c r="M43" s="25">
        <v>190</v>
      </c>
    </row>
    <row r="44" spans="1:13" ht="12.75">
      <c r="A44" t="s">
        <v>26</v>
      </c>
      <c r="F44" s="5">
        <f>M63</f>
        <v>11456.58</v>
      </c>
      <c r="J44" s="20">
        <v>5</v>
      </c>
      <c r="K44" s="20" t="s">
        <v>105</v>
      </c>
      <c r="L44" s="25" t="s">
        <v>115</v>
      </c>
      <c r="M44" s="25">
        <v>74</v>
      </c>
    </row>
    <row r="45" spans="1:13" ht="12.75">
      <c r="A45" t="s">
        <v>27</v>
      </c>
      <c r="F45" s="5"/>
      <c r="J45" s="20">
        <v>7</v>
      </c>
      <c r="K45" s="20" t="s">
        <v>106</v>
      </c>
      <c r="L45" s="25" t="s">
        <v>95</v>
      </c>
      <c r="M45" s="25">
        <v>60</v>
      </c>
    </row>
    <row r="46" spans="1:13" ht="12.75">
      <c r="A46" t="s">
        <v>28</v>
      </c>
      <c r="F46" s="5"/>
      <c r="J46" s="20">
        <v>8</v>
      </c>
      <c r="K46" s="20" t="s">
        <v>107</v>
      </c>
      <c r="L46" s="25" t="s">
        <v>112</v>
      </c>
      <c r="M46" s="25">
        <v>18</v>
      </c>
    </row>
    <row r="47" spans="2:13" ht="12.75">
      <c r="B47">
        <v>3163.7</v>
      </c>
      <c r="C47" t="s">
        <v>16</v>
      </c>
      <c r="D47" s="11">
        <v>0.27</v>
      </c>
      <c r="E47" t="s">
        <v>17</v>
      </c>
      <c r="F47" s="11">
        <f>B47*D47</f>
        <v>854.199</v>
      </c>
      <c r="J47" s="20">
        <v>9</v>
      </c>
      <c r="K47" s="20" t="s">
        <v>108</v>
      </c>
      <c r="L47" s="25" t="s">
        <v>92</v>
      </c>
      <c r="M47" s="25">
        <v>6</v>
      </c>
    </row>
    <row r="48" spans="1:13" ht="12.75">
      <c r="A48" s="4" t="s">
        <v>29</v>
      </c>
      <c r="B48" s="10"/>
      <c r="C48" s="10"/>
      <c r="F48" s="32">
        <f>SUM(F39:F47)</f>
        <v>28532.184282849783</v>
      </c>
      <c r="J48" s="20">
        <v>10</v>
      </c>
      <c r="K48" s="20" t="s">
        <v>110</v>
      </c>
      <c r="L48" s="25" t="s">
        <v>92</v>
      </c>
      <c r="M48" s="25">
        <v>235</v>
      </c>
    </row>
    <row r="49" spans="1:13" ht="12.75">
      <c r="A49" s="4" t="s">
        <v>30</v>
      </c>
      <c r="J49" s="20">
        <v>11</v>
      </c>
      <c r="K49" s="20" t="s">
        <v>111</v>
      </c>
      <c r="L49" s="25" t="s">
        <v>125</v>
      </c>
      <c r="M49" s="25">
        <v>85</v>
      </c>
    </row>
    <row r="50" spans="1:13" ht="12.75">
      <c r="A50" t="s">
        <v>31</v>
      </c>
      <c r="B50">
        <v>3163.7</v>
      </c>
      <c r="C50" t="s">
        <v>72</v>
      </c>
      <c r="D50" s="5">
        <v>0.17</v>
      </c>
      <c r="E50" t="s">
        <v>17</v>
      </c>
      <c r="F50" s="11">
        <f>B50*D50</f>
        <v>537.829</v>
      </c>
      <c r="J50" s="20">
        <v>12</v>
      </c>
      <c r="K50" s="20" t="s">
        <v>106</v>
      </c>
      <c r="L50" s="25" t="s">
        <v>92</v>
      </c>
      <c r="M50" s="25">
        <v>10</v>
      </c>
    </row>
    <row r="51" spans="1:13" ht="12.75">
      <c r="A51" t="s">
        <v>32</v>
      </c>
      <c r="F51" s="5"/>
      <c r="J51" s="20">
        <v>13</v>
      </c>
      <c r="K51" s="20" t="s">
        <v>116</v>
      </c>
      <c r="L51" s="25" t="s">
        <v>93</v>
      </c>
      <c r="M51" s="25">
        <v>380</v>
      </c>
    </row>
    <row r="52" spans="1:13" ht="12.75">
      <c r="A52" s="7" t="s">
        <v>80</v>
      </c>
      <c r="F52" s="5"/>
      <c r="J52" s="20">
        <v>14</v>
      </c>
      <c r="K52" s="20" t="s">
        <v>117</v>
      </c>
      <c r="L52" s="25" t="s">
        <v>118</v>
      </c>
      <c r="M52" s="25">
        <v>1050</v>
      </c>
    </row>
    <row r="53" spans="2:13" ht="12.75">
      <c r="B53">
        <v>3163.7</v>
      </c>
      <c r="C53" t="s">
        <v>16</v>
      </c>
      <c r="D53" s="11">
        <v>0.63</v>
      </c>
      <c r="E53" t="s">
        <v>17</v>
      </c>
      <c r="F53" s="11">
        <f>B53*D53</f>
        <v>1993.1309999999999</v>
      </c>
      <c r="J53" s="20">
        <v>15</v>
      </c>
      <c r="K53" s="20" t="s">
        <v>120</v>
      </c>
      <c r="L53" s="25" t="s">
        <v>92</v>
      </c>
      <c r="M53" s="25">
        <v>85</v>
      </c>
    </row>
    <row r="54" spans="1:13" ht="12.75">
      <c r="A54" s="4" t="s">
        <v>33</v>
      </c>
      <c r="F54" s="32">
        <f>F50+F53</f>
        <v>2530.96</v>
      </c>
      <c r="J54" s="20">
        <v>16</v>
      </c>
      <c r="K54" s="20" t="s">
        <v>121</v>
      </c>
      <c r="L54" s="25" t="s">
        <v>92</v>
      </c>
      <c r="M54" s="25">
        <v>80</v>
      </c>
    </row>
    <row r="55" spans="1:13" ht="12.75">
      <c r="A55" s="4" t="s">
        <v>34</v>
      </c>
      <c r="J55" s="20">
        <v>17</v>
      </c>
      <c r="K55" s="20" t="s">
        <v>122</v>
      </c>
      <c r="L55" s="25" t="s">
        <v>112</v>
      </c>
      <c r="M55" s="25">
        <v>240</v>
      </c>
    </row>
    <row r="56" spans="1:13" ht="12.75">
      <c r="A56" s="7" t="s">
        <v>84</v>
      </c>
      <c r="B56" s="7"/>
      <c r="C56" s="7"/>
      <c r="D56" s="7"/>
      <c r="E56" s="7"/>
      <c r="F56" s="7"/>
      <c r="J56" s="20">
        <v>18</v>
      </c>
      <c r="K56" s="20" t="s">
        <v>123</v>
      </c>
      <c r="L56" s="25" t="s">
        <v>93</v>
      </c>
      <c r="M56" s="25">
        <v>50</v>
      </c>
    </row>
    <row r="57" spans="2:13" ht="12.75">
      <c r="B57">
        <v>3163.7</v>
      </c>
      <c r="C57" t="s">
        <v>16</v>
      </c>
      <c r="D57" s="11">
        <v>1.37</v>
      </c>
      <c r="E57" t="s">
        <v>17</v>
      </c>
      <c r="F57" s="11">
        <f>B57*D57</f>
        <v>4334.269</v>
      </c>
      <c r="J57" s="20">
        <v>19</v>
      </c>
      <c r="K57" s="20" t="s">
        <v>124</v>
      </c>
      <c r="L57" s="25" t="s">
        <v>92</v>
      </c>
      <c r="M57" s="25">
        <v>150</v>
      </c>
    </row>
    <row r="58" spans="1:13" ht="12.75">
      <c r="A58" s="4" t="s">
        <v>35</v>
      </c>
      <c r="F58" s="32">
        <f>SUM(F57)</f>
        <v>4334.269</v>
      </c>
      <c r="J58" s="20">
        <v>20</v>
      </c>
      <c r="K58" s="20" t="s">
        <v>129</v>
      </c>
      <c r="L58" s="25" t="s">
        <v>130</v>
      </c>
      <c r="M58" s="25">
        <v>135</v>
      </c>
    </row>
    <row r="59" spans="1:13" ht="12.75">
      <c r="A59" s="1" t="s">
        <v>36</v>
      </c>
      <c r="B59" s="1"/>
      <c r="F59" s="32">
        <f>F28+F37+F48+F54+F58</f>
        <v>47000.762282849784</v>
      </c>
      <c r="J59" s="20">
        <v>21</v>
      </c>
      <c r="K59" s="20" t="s">
        <v>132</v>
      </c>
      <c r="L59" s="25" t="s">
        <v>92</v>
      </c>
      <c r="M59" s="25">
        <v>25</v>
      </c>
    </row>
    <row r="60" spans="1:13" ht="12.75">
      <c r="A60" s="1" t="s">
        <v>38</v>
      </c>
      <c r="B60" s="36">
        <v>0.008</v>
      </c>
      <c r="C60" s="1"/>
      <c r="D60" s="1"/>
      <c r="E60" s="1"/>
      <c r="F60" s="32">
        <f>F59*0.8%</f>
        <v>376.0060982627983</v>
      </c>
      <c r="J60" s="20">
        <v>22</v>
      </c>
      <c r="K60" s="20" t="s">
        <v>94</v>
      </c>
      <c r="L60" s="25" t="s">
        <v>95</v>
      </c>
      <c r="M60" s="25">
        <v>26.08</v>
      </c>
    </row>
    <row r="61" spans="1:13" ht="15">
      <c r="A61" s="12" t="s">
        <v>39</v>
      </c>
      <c r="B61" s="12"/>
      <c r="C61" s="12"/>
      <c r="D61" s="12"/>
      <c r="E61" s="12"/>
      <c r="F61" s="42">
        <f>F59+F60</f>
        <v>47376.76838111258</v>
      </c>
      <c r="J61" s="20">
        <v>23</v>
      </c>
      <c r="K61" s="20" t="s">
        <v>134</v>
      </c>
      <c r="L61" s="25" t="s">
        <v>135</v>
      </c>
      <c r="M61" s="25">
        <v>5200</v>
      </c>
    </row>
    <row r="62" spans="2:13" ht="12.75">
      <c r="B62" s="37" t="s">
        <v>75</v>
      </c>
      <c r="C62" s="38" t="s">
        <v>76</v>
      </c>
      <c r="D62" s="22" t="s">
        <v>77</v>
      </c>
      <c r="E62" s="22" t="s">
        <v>78</v>
      </c>
      <c r="F62" s="41" t="s">
        <v>96</v>
      </c>
      <c r="J62" s="20">
        <v>24</v>
      </c>
      <c r="K62" s="20" t="s">
        <v>136</v>
      </c>
      <c r="L62" s="25" t="s">
        <v>137</v>
      </c>
      <c r="M62" s="25">
        <v>187.5</v>
      </c>
    </row>
    <row r="63" spans="1:13" ht="12.75">
      <c r="A63" s="13"/>
      <c r="B63" s="39">
        <v>41091</v>
      </c>
      <c r="C63" s="40">
        <v>113406</v>
      </c>
      <c r="D63" s="43">
        <f>F20</f>
        <v>30504.82</v>
      </c>
      <c r="E63" s="43">
        <f>F61</f>
        <v>47376.76838111258</v>
      </c>
      <c r="F63" s="44">
        <f>C63+D63-E63</f>
        <v>96534.05161888743</v>
      </c>
      <c r="J63" s="20"/>
      <c r="K63" s="20"/>
      <c r="L63" s="31" t="s">
        <v>70</v>
      </c>
      <c r="M63" s="28">
        <f>SUM(M40:M62)</f>
        <v>11456.58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2011-12-20T10:42:29Z</cp:lastPrinted>
  <dcterms:created xsi:type="dcterms:W3CDTF">2008-08-18T07:30:19Z</dcterms:created>
  <dcterms:modified xsi:type="dcterms:W3CDTF">2012-10-03T10:12:10Z</dcterms:modified>
  <cp:category/>
  <cp:version/>
  <cp:contentType/>
  <cp:contentStatus/>
</cp:coreProperties>
</file>