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<sst xmlns="http://schemas.openxmlformats.org/spreadsheetml/2006/main" count="132" uniqueCount="108">
  <si>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</si>
  <si>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</si>
  <si>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</si>
  <si>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</si>
  <si>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</si>
  <si>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</si>
  <si>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</si>
  <si>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</si>
  <si>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</si>
  <si>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</si>
  <si>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</si>
  <si>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</si>
  <si>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</si>
  <si>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</si>
  <si>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</si>
  <si>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</si>
  <si>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</si>
  <si>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</si>
  <si>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</si>
  <si>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</si>
  <si>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</si>
  <si>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</si>
  <si>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</si>
  <si>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</si>
  <si>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</si>
  <si>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</si>
  <si>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</si>
  <si>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</si>
  <si>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</si>
  <si>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</si>
  <si>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</si>
  <si>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</si>
  <si>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</si>
  <si>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</si>
  <si>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</si>
  <si>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</si>
  <si>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</si>
  <si>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</si>
  <si>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</si>
  <si>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</si>
  <si>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</si>
  <si>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</si>
  <si>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</si>
  <si>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</si>
  <si>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</si>
  <si>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</si>
  <si>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</si>
  <si>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</si>
  <si>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</si>
  <si>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</si>
  <si>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</si>
  <si>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</si>
  <si>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</si>
  <si>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</si>
  <si>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</si>
  <si>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</si>
  <si>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</si>
  <si>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</si>
  <si>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</si>
  <si>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</si>
  <si>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</si>
  <si>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</si>
  <si>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</si>
  <si>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</si>
  <si>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</si>
  <si>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</si>
  <si>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</si>
  <si>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</si>
  <si>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</si>
  <si>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</si>
  <si>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</si>
  <si>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</si>
  <si>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</si>
  <si>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</si>
  <si>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</si>
  <si>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</si>
  <si>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</si>
  <si>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</si>
  <si>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</si>
  <si>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</si>
  <si>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</si>
  <si>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</si>
  <si>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</si>
  <si>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</si>
  <si>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</si>
  <si>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</si>
  <si>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</si>
  <si>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</si>
  <si>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</si>
  <si>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</si>
  <si>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</si>
  <si>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</si>
  <si>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 xml:space="preserve">3.  </t>
  </si>
  <si>
    <t>ост.на 01.09</t>
  </si>
  <si>
    <t>август</t>
  </si>
  <si>
    <t xml:space="preserve">                    за август  2012 г.</t>
  </si>
  <si>
    <t>Прочистка канализации</t>
  </si>
  <si>
    <t>Снятие заглушек, заполнение системы водой</t>
  </si>
  <si>
    <t>Устройство ограждения из труб Д 57, Д 20</t>
  </si>
  <si>
    <t>Электроды</t>
  </si>
  <si>
    <t>0,2кг</t>
  </si>
  <si>
    <t>Труба Д 57</t>
  </si>
  <si>
    <t>9мп</t>
  </si>
  <si>
    <t>Труба Д 20</t>
  </si>
  <si>
    <t>12мп</t>
  </si>
  <si>
    <t>Маслянная окраска эл.узла</t>
  </si>
  <si>
    <t>Краска</t>
  </si>
  <si>
    <t>1,33кг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</si>
</sst>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84</v>
      </c>
      <c r="C3" s="8" t="s">
        <v>94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36685.87</v>
      </c>
      <c r="J16" s="15" t="s">
        <v>58</v>
      </c>
      <c r="K16" s="26" t="s">
        <v>59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32721.86</v>
      </c>
      <c r="J17" s="16" t="s">
        <v>60</v>
      </c>
      <c r="K17" s="18" t="s">
        <v>61</v>
      </c>
      <c r="L17" s="23">
        <v>5.6</v>
      </c>
      <c r="M17" s="33">
        <f>L17*81.37*1.202</f>
        <v>547.7177439999999</v>
      </c>
    </row>
    <row r="18" spans="2:13" ht="12.75">
      <c r="B18" t="s">
        <v>11</v>
      </c>
      <c r="F18" s="9">
        <f>F17/F16</f>
        <v>0.891947226547987</v>
      </c>
      <c r="J18" s="20"/>
      <c r="K18" s="27" t="s">
        <v>62</v>
      </c>
      <c r="L18" s="28">
        <f>SUM(L7:L17)</f>
        <v>17.6</v>
      </c>
      <c r="M18" s="34">
        <f>SUM(M7:M17)</f>
        <v>1721.398624</v>
      </c>
    </row>
    <row r="19" spans="1:11" ht="12.75">
      <c r="A19" t="s">
        <v>91</v>
      </c>
      <c r="F19" s="5">
        <v>596.92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33318.78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4.83</v>
      </c>
      <c r="M22" s="33">
        <f>L22*81.37*1.202*1.15</f>
        <v>543.26753733</v>
      </c>
    </row>
    <row r="23" spans="10:13" ht="12.75">
      <c r="J23" s="20">
        <v>2</v>
      </c>
      <c r="K23" s="20" t="s">
        <v>97</v>
      </c>
      <c r="L23" s="25">
        <v>11</v>
      </c>
      <c r="M23" s="33">
        <f>L23*81.37*1.202*1.15</f>
        <v>1237.255261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22.24</v>
      </c>
      <c r="M24" s="33">
        <f aca="true" t="shared" si="0" ref="M24:M30">L24*81.37*1.202*1.15</f>
        <v>2501.5051822399996</v>
      </c>
    </row>
    <row r="25" spans="1:13" ht="12.75">
      <c r="A25" t="s">
        <v>15</v>
      </c>
      <c r="D25" t="s">
        <v>82</v>
      </c>
      <c r="F25" s="11">
        <v>4662.56</v>
      </c>
      <c r="J25" s="20">
        <v>4</v>
      </c>
      <c r="K25" s="20" t="s">
        <v>105</v>
      </c>
      <c r="L25" s="25">
        <v>2.64</v>
      </c>
      <c r="M25" s="33">
        <f t="shared" si="0"/>
        <v>296.94126264</v>
      </c>
    </row>
    <row r="26" spans="1:13" ht="12.75">
      <c r="A26" s="6" t="s">
        <v>18</v>
      </c>
      <c r="D26" t="s">
        <v>83</v>
      </c>
      <c r="E26" s="7"/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36</v>
      </c>
      <c r="B28" s="1"/>
      <c r="C28" s="1"/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87</v>
      </c>
      <c r="D30" s="5">
        <v>0.94</v>
      </c>
      <c r="E30" t="s">
        <v>17</v>
      </c>
      <c r="F30" s="11">
        <f>E7*D30</f>
        <v>3294.982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88</v>
      </c>
      <c r="J31" s="20"/>
      <c r="K31" s="30" t="s">
        <v>62</v>
      </c>
      <c r="L31" s="28">
        <f>SUM(L22:L30)</f>
        <v>40.71</v>
      </c>
      <c r="M31" s="34">
        <f>SUM(M22:M30)</f>
        <v>4578.969243209999</v>
      </c>
    </row>
    <row r="32" spans="2:11" ht="12.75">
      <c r="B32" s="43">
        <f>F32/D32</f>
        <v>676</v>
      </c>
      <c r="C32" t="s">
        <v>20</v>
      </c>
      <c r="D32" s="5">
        <v>2.89</v>
      </c>
      <c r="E32" t="s">
        <v>17</v>
      </c>
      <c r="F32" s="5">
        <v>1953.64</v>
      </c>
      <c r="K32" s="1" t="s">
        <v>66</v>
      </c>
    </row>
    <row r="33" spans="1:13" ht="12.75">
      <c r="A33" t="s">
        <v>89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5248.622</v>
      </c>
      <c r="J35" s="20">
        <v>1</v>
      </c>
      <c r="K35" s="20" t="s">
        <v>99</v>
      </c>
      <c r="L35" s="25" t="s">
        <v>100</v>
      </c>
      <c r="M35" s="25">
        <v>12</v>
      </c>
    </row>
    <row r="36" spans="1:13" ht="12.75">
      <c r="A36" s="4" t="s">
        <v>22</v>
      </c>
      <c r="B36" s="4"/>
      <c r="J36" s="20">
        <v>2</v>
      </c>
      <c r="K36" s="20" t="s">
        <v>101</v>
      </c>
      <c r="L36" s="25" t="s">
        <v>102</v>
      </c>
      <c r="M36" s="25">
        <v>874.98</v>
      </c>
    </row>
    <row r="37" spans="1:13" ht="12.75">
      <c r="A37" t="s">
        <v>23</v>
      </c>
      <c r="C37">
        <v>143189</v>
      </c>
      <c r="D37">
        <v>219171.6</v>
      </c>
      <c r="E37">
        <v>3505.3</v>
      </c>
      <c r="F37" s="35">
        <f>C37/D37*E37</f>
        <v>2290.079561859292</v>
      </c>
      <c r="J37" s="20">
        <v>3</v>
      </c>
      <c r="K37" s="20" t="s">
        <v>103</v>
      </c>
      <c r="L37" s="25" t="s">
        <v>104</v>
      </c>
      <c r="M37" s="25">
        <v>424.92</v>
      </c>
    </row>
    <row r="38" spans="1:13" ht="12.75">
      <c r="A38" t="s">
        <v>24</v>
      </c>
      <c r="C38">
        <v>107658</v>
      </c>
      <c r="D38">
        <v>219171.6</v>
      </c>
      <c r="E38">
        <v>3505.3</v>
      </c>
      <c r="F38" s="35">
        <f>C38/D38*E38</f>
        <v>1721.8179152773444</v>
      </c>
      <c r="J38" s="20">
        <v>4</v>
      </c>
      <c r="K38" s="20" t="s">
        <v>106</v>
      </c>
      <c r="L38" s="25" t="s">
        <v>107</v>
      </c>
      <c r="M38" s="25">
        <v>85</v>
      </c>
    </row>
    <row r="39" spans="1:13" ht="12.75">
      <c r="A39" t="s">
        <v>25</v>
      </c>
      <c r="F39" s="11">
        <f>M31</f>
        <v>4578.969243209999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1396.9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0.21</v>
      </c>
      <c r="E45" t="s">
        <v>17</v>
      </c>
      <c r="F45" s="11">
        <f>B45*D45</f>
        <v>736.113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10723.879720346635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1396.9</v>
      </c>
    </row>
    <row r="48" spans="1:6" ht="12.75">
      <c r="A48" t="s">
        <v>30</v>
      </c>
      <c r="B48">
        <v>3505.3</v>
      </c>
      <c r="C48" t="s">
        <v>71</v>
      </c>
      <c r="D48" s="5">
        <v>0.13</v>
      </c>
      <c r="E48" t="s">
        <v>17</v>
      </c>
      <c r="F48" s="11">
        <f>B48*D48</f>
        <v>455.689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0.61</v>
      </c>
      <c r="F51" s="11">
        <f>B51*D51</f>
        <v>2138.233</v>
      </c>
    </row>
    <row r="52" spans="1:6" ht="12.75">
      <c r="A52" s="4" t="s">
        <v>32</v>
      </c>
      <c r="F52" s="32">
        <f>F48+F51</f>
        <v>2593.922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1.29</v>
      </c>
      <c r="F55" s="11">
        <f>B55*D55</f>
        <v>4521.837</v>
      </c>
    </row>
    <row r="56" spans="1:6" ht="12.75">
      <c r="A56" s="4" t="s">
        <v>34</v>
      </c>
      <c r="F56" s="32">
        <f>SUM(F55)</f>
        <v>4521.837</v>
      </c>
    </row>
    <row r="57" spans="1:6" ht="12.75">
      <c r="A57" s="1" t="s">
        <v>35</v>
      </c>
      <c r="B57" s="1"/>
      <c r="F57" s="8">
        <f>F28+F35+F46+F52+F56</f>
        <v>30337.040720346635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242.69632576277309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30579.737046109407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93</v>
      </c>
    </row>
    <row r="61" spans="1:6" ht="12.75">
      <c r="A61" s="13"/>
      <c r="B61" s="40">
        <v>41122</v>
      </c>
      <c r="C61" s="41">
        <v>136310</v>
      </c>
      <c r="D61" s="44">
        <f>F20</f>
        <v>33318.78</v>
      </c>
      <c r="E61" s="44">
        <f>F59</f>
        <v>30579.737046109407</v>
      </c>
      <c r="F61" s="45">
        <f>C61+D61-E61</f>
        <v>139049.0429538906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2012-11-06T12:35:52Z</dcterms:modified>
  <cp:category/>
  <cp:version/>
  <cp:contentType/>
  <cp:contentStatus/>
</cp:coreProperties>
</file>