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<sst xmlns="http://schemas.openxmlformats.org/spreadsheetml/2006/main" count="125" uniqueCount="99">
  <si>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</si>
  <si>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</si>
  <si>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</si>
  <si>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</si>
  <si>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</si>
  <si>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</si>
  <si>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</si>
  <si>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</si>
  <si>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</si>
  <si>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</si>
  <si>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</si>
  <si>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</si>
  <si>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</si>
  <si>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</si>
  <si>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</si>
  <si>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</si>
  <si>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</si>
  <si>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</si>
  <si>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</si>
  <si>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</si>
  <si>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</si>
  <si>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</si>
  <si>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</si>
  <si>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</si>
  <si>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</si>
  <si>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</si>
  <si>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</si>
  <si>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</si>
  <si>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</si>
  <si>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</si>
  <si>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</si>
  <si>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</si>
  <si>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</si>
  <si>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</si>
  <si>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</si>
  <si>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</si>
  <si>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</si>
  <si>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</si>
  <si>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</si>
  <si>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</si>
  <si>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</si>
  <si>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</si>
  <si>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</si>
  <si>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</si>
  <si>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</si>
  <si>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</si>
  <si>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</si>
  <si>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</si>
  <si>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</si>
  <si>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</si>
  <si>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</si>
  <si>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</si>
  <si>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</si>
  <si>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</si>
  <si>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</si>
  <si>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</si>
  <si>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</si>
  <si>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</si>
  <si>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</si>
  <si>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</si>
  <si>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</si>
  <si>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</si>
  <si>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</si>
  <si>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</si>
  <si>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</si>
  <si>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</si>
  <si>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</si>
  <si>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</si>
  <si>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</si>
  <si>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</si>
  <si>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</si>
  <si>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</si>
  <si>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</si>
  <si>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</si>
  <si>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</si>
  <si>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</si>
  <si>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</si>
  <si>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</si>
  <si>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</si>
  <si>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</si>
  <si>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</si>
  <si>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</si>
  <si>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</si>
  <si>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</si>
  <si>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</si>
  <si>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</si>
  <si>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</si>
  <si>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</si>
  <si>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</si>
  <si>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</si>
  <si>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</si>
  <si>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(Интер-телеком,ростелеком)</t>
  </si>
  <si>
    <t>3шт</t>
  </si>
  <si>
    <t>Лампа</t>
  </si>
  <si>
    <t>ост.на 01.12</t>
  </si>
  <si>
    <t>ноябрь</t>
  </si>
  <si>
    <t xml:space="preserve">                    за ноябрь  2012 г. г.</t>
  </si>
  <si>
    <t xml:space="preserve">3. </t>
  </si>
  <si>
    <t>Смена ламп (3шт) п-д1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</si>
</sst>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32738.84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34845.69</v>
      </c>
      <c r="J17" s="16" t="s">
        <v>61</v>
      </c>
      <c r="K17" s="18" t="s">
        <v>62</v>
      </c>
      <c r="L17" s="23">
        <v>5.65</v>
      </c>
      <c r="M17" s="33">
        <f t="shared" si="0"/>
        <v>605.851873</v>
      </c>
    </row>
    <row r="18" spans="2:13" ht="12.75">
      <c r="B18" t="s">
        <v>11</v>
      </c>
      <c r="F18" s="9">
        <f>F17/F16</f>
        <v>1.064353226931681</v>
      </c>
      <c r="J18" s="20"/>
      <c r="K18" s="27" t="s">
        <v>63</v>
      </c>
      <c r="L18" s="28">
        <f>SUM(L7:L17)</f>
        <v>12.65</v>
      </c>
      <c r="M18" s="34">
        <f>SUM(M7:M17)</f>
        <v>1356.464813</v>
      </c>
    </row>
    <row r="19" spans="1:11" ht="12.75">
      <c r="A19" t="s">
        <v>91</v>
      </c>
      <c r="F19" s="5">
        <v>826.92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35672.61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0.21</v>
      </c>
      <c r="M22" s="33">
        <f>L22*89.21*1.202*1.15</f>
        <v>25.896146429999995</v>
      </c>
    </row>
    <row r="23" spans="10:13" ht="12.75">
      <c r="J23" s="20">
        <v>2</v>
      </c>
      <c r="K23" s="20"/>
      <c r="L23" s="25"/>
      <c r="M23" s="33">
        <f aca="true" t="shared" si="1" ref="M23:M33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6917.51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2824.364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935</v>
      </c>
      <c r="C32" t="s">
        <v>20</v>
      </c>
      <c r="D32" s="5">
        <v>2.89</v>
      </c>
      <c r="E32" t="s">
        <v>17</v>
      </c>
      <c r="F32" s="5">
        <v>2702.15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0.21</v>
      </c>
      <c r="M34" s="34">
        <f>SUM(M22:M33)</f>
        <v>25.896146429999995</v>
      </c>
    </row>
    <row r="35" spans="1:11" ht="12.75">
      <c r="A35" s="4" t="s">
        <v>21</v>
      </c>
      <c r="B35" s="10"/>
      <c r="C35" s="10"/>
      <c r="F35" s="32">
        <f>SUM(F30:F34)</f>
        <v>5526.514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151517</v>
      </c>
      <c r="D37">
        <v>219171.6</v>
      </c>
      <c r="E37">
        <v>2796.4</v>
      </c>
      <c r="F37" s="35">
        <f>C37/D37*E37</f>
        <v>1933.1981826112508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106295</v>
      </c>
      <c r="D38">
        <v>219171.6</v>
      </c>
      <c r="E38">
        <v>2796.4</v>
      </c>
      <c r="F38" s="35">
        <f>C38/D38*E38</f>
        <v>1356.2128396197318</v>
      </c>
      <c r="J38" s="20">
        <v>1</v>
      </c>
      <c r="K38" s="20" t="s">
        <v>93</v>
      </c>
      <c r="L38" s="25" t="s">
        <v>92</v>
      </c>
      <c r="M38" s="25">
        <v>19.56</v>
      </c>
    </row>
    <row r="39" spans="1:13" ht="12.75">
      <c r="A39" t="s">
        <v>25</v>
      </c>
      <c r="F39" s="11">
        <f>M34</f>
        <v>25.896146429999995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v>1442.4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M54</f>
        <v>19.56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0.25</v>
      </c>
      <c r="E45" t="s">
        <v>17</v>
      </c>
      <c r="F45" s="11">
        <f>B45*D45</f>
        <v>699.1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5476.367168660984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45">
        <v>1.19</v>
      </c>
      <c r="E48" s="7"/>
      <c r="F48" s="11">
        <f>B48*D48</f>
        <v>3327.716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0.69</v>
      </c>
      <c r="E51" t="s">
        <v>17</v>
      </c>
      <c r="F51" s="11">
        <f>B51*D51</f>
        <v>1929.5159999999998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5257.232</v>
      </c>
      <c r="J52" s="20">
        <v>15</v>
      </c>
      <c r="K52" s="20"/>
      <c r="L52" s="25"/>
      <c r="M52" s="25"/>
    </row>
    <row r="53" spans="1:13" ht="12.75">
      <c r="A53" s="4" t="s">
        <v>34</v>
      </c>
      <c r="J53" s="20">
        <v>16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/>
      <c r="K54" s="20"/>
      <c r="L54" s="31" t="s">
        <v>70</v>
      </c>
      <c r="M54" s="28">
        <f>SUM(M38:M53)</f>
        <v>19.56</v>
      </c>
    </row>
    <row r="55" spans="2:6" ht="12.75">
      <c r="B55">
        <v>2796.4</v>
      </c>
      <c r="C55" t="s">
        <v>16</v>
      </c>
      <c r="D55" s="11">
        <v>2.07</v>
      </c>
      <c r="E55" t="s">
        <v>17</v>
      </c>
      <c r="F55" s="11">
        <f>B55*D55</f>
        <v>5788.548</v>
      </c>
    </row>
    <row r="56" spans="1:6" ht="12.75">
      <c r="A56" s="4" t="s">
        <v>35</v>
      </c>
      <c r="F56" s="32">
        <f>SUM(F55)</f>
        <v>5788.548</v>
      </c>
    </row>
    <row r="57" spans="1:6" ht="12.75">
      <c r="A57" s="1" t="s">
        <v>36</v>
      </c>
      <c r="B57" s="1"/>
      <c r="F57" s="32">
        <f>F28+F35+F46+F52+F56</f>
        <v>28966.171168660985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231.72936934928788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29197.90053801027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41579</v>
      </c>
      <c r="C61" s="40">
        <v>-208465</v>
      </c>
      <c r="D61" s="43">
        <f>F20</f>
        <v>35672.61</v>
      </c>
      <c r="E61" s="43">
        <f>F59</f>
        <v>29197.90053801027</v>
      </c>
      <c r="F61" s="44">
        <f>C61+D61-E61</f>
        <v>-201990.29053801027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2013-01-17T11:35:02Z</dcterms:modified>
  <cp:category/>
  <cp:version/>
  <cp:contentType/>
  <cp:contentStatus/>
</cp:coreProperties>
</file>