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<sst xmlns="http://schemas.openxmlformats.org/spreadsheetml/2006/main" count="136" uniqueCount="108">
  <si>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</si>
  <si>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</si>
  <si>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</si>
  <si>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</si>
  <si>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</si>
  <si>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</si>
  <si>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</si>
  <si>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</si>
  <si>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</si>
  <si>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</si>
  <si>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</si>
  <si>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</si>
  <si>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</si>
  <si>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</si>
  <si>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</si>
  <si>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</si>
  <si>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</si>
  <si>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</si>
  <si>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</si>
  <si>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</si>
  <si>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</si>
  <si>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</si>
  <si>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</si>
  <si>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</si>
  <si>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</si>
  <si>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</si>
  <si>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</si>
  <si>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</si>
  <si>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</si>
  <si>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</si>
  <si>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</si>
  <si>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</si>
  <si>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</si>
  <si>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</si>
  <si>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</si>
  <si>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</si>
  <si>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</si>
  <si>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</si>
  <si>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</si>
  <si>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</si>
  <si>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</si>
  <si>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</si>
  <si>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</si>
  <si>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</si>
  <si>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</si>
  <si>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</si>
  <si>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</si>
  <si>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</si>
  <si>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</si>
  <si>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</si>
  <si>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</si>
  <si>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</si>
  <si>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</si>
  <si>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</si>
  <si>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</si>
  <si>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</si>
  <si>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</si>
  <si>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</si>
  <si>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</si>
  <si>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</si>
  <si>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</si>
  <si>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</si>
  <si>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</si>
  <si>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</si>
  <si>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</si>
  <si>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</si>
  <si>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</si>
  <si>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</si>
  <si>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</si>
  <si>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</si>
  <si>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</si>
  <si>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</si>
  <si>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</si>
  <si>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</si>
  <si>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</si>
  <si>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</si>
  <si>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</si>
  <si>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</si>
  <si>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</si>
  <si>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</si>
  <si>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</si>
  <si>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</si>
  <si>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</si>
  <si>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</si>
  <si>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</si>
  <si>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</si>
  <si>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</si>
  <si>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</si>
  <si>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</si>
  <si>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</si>
  <si>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</si>
  <si>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</si>
  <si>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2012 г.</t>
  </si>
  <si>
    <t>1.2 Аренда (Спарк,эр-телеком,ростелеком)</t>
  </si>
  <si>
    <t>3.  Премия за месячник</t>
  </si>
  <si>
    <t>Смена вентиля Д 15 (3шт)</t>
  </si>
  <si>
    <t>Вентиль Д 15</t>
  </si>
  <si>
    <t>3шт</t>
  </si>
  <si>
    <t>Промывка, опрессовка системы отопления</t>
  </si>
  <si>
    <t>Демонтаж, монтаж эл.узла</t>
  </si>
  <si>
    <t>Покраска игрового оборудования</t>
  </si>
  <si>
    <t>Краска</t>
  </si>
  <si>
    <t>1,8кг</t>
  </si>
  <si>
    <t>Завоз песка в песочницы</t>
  </si>
  <si>
    <t>Песок</t>
  </si>
  <si>
    <t>2м3</t>
  </si>
  <si>
    <t>Смена ламп (3шт)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</si>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</sst>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40522.37</v>
      </c>
      <c r="J17" s="16" t="s">
        <v>62</v>
      </c>
      <c r="K17" s="18" t="s">
        <v>63</v>
      </c>
      <c r="L17" s="23">
        <v>6.24</v>
      </c>
      <c r="M17" s="33">
        <f>L17*81.37*1.202</f>
        <v>610.3140576000001</v>
      </c>
    </row>
    <row r="18" spans="2:13" ht="12.75">
      <c r="B18" t="s">
        <v>11</v>
      </c>
      <c r="F18" s="9">
        <f>F17/F16</f>
        <v>1.1162689158224894</v>
      </c>
      <c r="J18" s="20"/>
      <c r="K18" s="27" t="s">
        <v>64</v>
      </c>
      <c r="L18" s="28">
        <f>SUM(L7:L17)</f>
        <v>18.240000000000002</v>
      </c>
      <c r="M18" s="34">
        <f>SUM(M7:M17)</f>
        <v>1783.9949376000002</v>
      </c>
    </row>
    <row r="19" spans="1:11" ht="12.75">
      <c r="A19" t="s">
        <v>93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41519.29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35">
        <v>2.43</v>
      </c>
      <c r="M22" s="33">
        <f>L22*81.37*1.202</f>
        <v>237.67037820000002</v>
      </c>
    </row>
    <row r="23" spans="10:13" ht="12.75">
      <c r="J23" s="20">
        <v>2</v>
      </c>
      <c r="K23" s="20" t="s">
        <v>98</v>
      </c>
      <c r="L23" s="35">
        <v>85.11</v>
      </c>
      <c r="M23" s="33">
        <f aca="true" t="shared" si="0" ref="M23:M34">L23*81.37*1.202</f>
        <v>8324.3316414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35">
        <v>3.12</v>
      </c>
      <c r="M24" s="33">
        <f t="shared" si="0"/>
        <v>305.15702880000003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 t="s">
        <v>100</v>
      </c>
      <c r="L25" s="35">
        <v>6.4</v>
      </c>
      <c r="M25" s="33">
        <f t="shared" si="0"/>
        <v>625.963136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 t="s">
        <v>103</v>
      </c>
      <c r="L26" s="35">
        <v>5</v>
      </c>
      <c r="M26" s="33">
        <f t="shared" si="0"/>
        <v>489.0337</v>
      </c>
    </row>
    <row r="27" spans="1:13" ht="12.75">
      <c r="A27" s="6" t="s">
        <v>94</v>
      </c>
      <c r="F27" s="5">
        <v>841.4</v>
      </c>
      <c r="J27" s="20">
        <v>6</v>
      </c>
      <c r="K27" s="20" t="s">
        <v>106</v>
      </c>
      <c r="L27" s="35">
        <v>0.21</v>
      </c>
      <c r="M27" s="33">
        <f t="shared" si="0"/>
        <v>20.539415400000003</v>
      </c>
    </row>
    <row r="28" spans="1:13" ht="12.75">
      <c r="A28" s="4" t="s">
        <v>38</v>
      </c>
      <c r="F28" s="32">
        <f>F25+F26+F27</f>
        <v>7572.119999999999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3188.352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400</v>
      </c>
      <c r="C32" t="s">
        <v>20</v>
      </c>
      <c r="D32" s="5">
        <v>2.73</v>
      </c>
      <c r="E32" t="s">
        <v>17</v>
      </c>
      <c r="F32" s="5">
        <v>1092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4280.352</v>
      </c>
      <c r="J35" s="20"/>
      <c r="K35" s="30" t="s">
        <v>64</v>
      </c>
      <c r="L35" s="34">
        <f>SUM(L22:L34)</f>
        <v>102.27000000000001</v>
      </c>
      <c r="M35" s="34">
        <f>SUM(M22:M34)</f>
        <v>10002.695299800002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148471</v>
      </c>
      <c r="D37">
        <v>219171.6</v>
      </c>
      <c r="E37">
        <v>3465.6</v>
      </c>
      <c r="F37" s="36">
        <f>C37/D37*E37</f>
        <v>2347.663189938842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112802</v>
      </c>
      <c r="D38">
        <v>219171.6</v>
      </c>
      <c r="E38">
        <v>3465.6</v>
      </c>
      <c r="F38" s="36">
        <f>C38/D38*E38</f>
        <v>1783.6554152089045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10002.695299800002</v>
      </c>
      <c r="J39" s="20">
        <v>1</v>
      </c>
      <c r="K39" s="20" t="s">
        <v>96</v>
      </c>
      <c r="L39" s="25" t="s">
        <v>97</v>
      </c>
      <c r="M39" s="25">
        <v>405</v>
      </c>
    </row>
    <row r="40" spans="1:13" ht="12.75">
      <c r="A40" t="s">
        <v>80</v>
      </c>
      <c r="J40" s="20">
        <v>2</v>
      </c>
      <c r="K40" s="20" t="s">
        <v>101</v>
      </c>
      <c r="L40" s="25" t="s">
        <v>102</v>
      </c>
      <c r="M40" s="25">
        <v>183.6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104</v>
      </c>
      <c r="L41" s="25" t="s">
        <v>105</v>
      </c>
      <c r="M41" s="25">
        <v>484</v>
      </c>
    </row>
    <row r="42" spans="1:13" ht="12.75">
      <c r="A42" t="s">
        <v>26</v>
      </c>
      <c r="F42" s="11">
        <f>M54</f>
        <v>1092.1599999999999</v>
      </c>
      <c r="J42" s="20">
        <v>4</v>
      </c>
      <c r="K42" s="20" t="s">
        <v>107</v>
      </c>
      <c r="L42" s="25" t="s">
        <v>97</v>
      </c>
      <c r="M42" s="25">
        <v>19.56</v>
      </c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0.31</v>
      </c>
      <c r="E45" t="s">
        <v>17</v>
      </c>
      <c r="F45" s="11">
        <f>B45*D45</f>
        <v>1074.336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16300.509904947747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0.23</v>
      </c>
      <c r="E48" t="s">
        <v>17</v>
      </c>
      <c r="F48" s="11">
        <f>B48*D48</f>
        <v>797.088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0.74</v>
      </c>
      <c r="E51" t="s">
        <v>17</v>
      </c>
      <c r="F51" s="11">
        <f>B51*D51</f>
        <v>2564.544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3361.6319999999996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1092.1599999999999</v>
      </c>
    </row>
    <row r="55" spans="2:6" ht="12.75">
      <c r="B55">
        <v>3465.6</v>
      </c>
      <c r="C55" t="s">
        <v>16</v>
      </c>
      <c r="D55" s="11">
        <v>1.56</v>
      </c>
      <c r="E55" t="s">
        <v>17</v>
      </c>
      <c r="F55" s="11">
        <f>B55*D55</f>
        <v>5406.336</v>
      </c>
    </row>
    <row r="56" spans="1:6" ht="12.75">
      <c r="A56" s="4" t="s">
        <v>36</v>
      </c>
      <c r="F56" s="32">
        <f>SUM(F55)</f>
        <v>5406.336</v>
      </c>
    </row>
    <row r="57" spans="1:6" ht="12.75">
      <c r="A57" s="1" t="s">
        <v>37</v>
      </c>
      <c r="B57" s="1"/>
      <c r="F57" s="46">
        <f>F28+F35+F46+F52+F56</f>
        <v>36920.949904947745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295.367599239582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37216.317504187326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90</v>
      </c>
    </row>
    <row r="61" spans="1:6" ht="12.75">
      <c r="A61" s="13"/>
      <c r="B61" s="41">
        <v>41030</v>
      </c>
      <c r="C61" s="42">
        <v>19937</v>
      </c>
      <c r="D61" s="44">
        <f>F20</f>
        <v>41519.29</v>
      </c>
      <c r="E61" s="44">
        <f>F59</f>
        <v>37216.317504187326</v>
      </c>
      <c r="F61" s="45">
        <f>C61+D61-E61</f>
        <v>24239.972495812675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2012-07-24T18:19:48Z</dcterms:modified>
  <cp:category/>
  <cp:version/>
  <cp:contentType/>
  <cp:contentStatus/>
</cp:coreProperties>
</file>