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<sst xmlns="http://schemas.openxmlformats.org/spreadsheetml/2006/main" count="149" uniqueCount="106">
  <si>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</si>
  <si>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</si>
  <si>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</si>
  <si>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</si>
  <si>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</si>
  <si>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</si>
  <si>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</si>
  <si>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</si>
  <si>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</si>
  <si>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</si>
  <si>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</si>
  <si>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</si>
  <si>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</si>
  <si>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</si>
  <si>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</si>
  <si>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</si>
  <si>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</si>
  <si>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</si>
  <si>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</si>
  <si>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</si>
  <si>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</si>
  <si>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</si>
  <si>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</si>
  <si>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</si>
  <si>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</si>
  <si>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</si>
  <si>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</si>
  <si>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</si>
  <si>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</si>
  <si>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</si>
  <si>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</si>
  <si>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</si>
  <si>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</si>
  <si>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</si>
  <si>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</si>
  <si>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</si>
  <si>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</si>
  <si>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</si>
  <si>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</si>
  <si>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</si>
  <si>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</si>
  <si>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</si>
  <si>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</si>
  <si>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</si>
  <si>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</si>
  <si>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</si>
  <si>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</si>
  <si>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</si>
  <si>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</si>
  <si>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</si>
  <si>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</si>
  <si>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</si>
  <si>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</si>
  <si>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</si>
  <si>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</si>
  <si>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</si>
  <si>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</si>
  <si>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</si>
  <si>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</si>
  <si>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</si>
  <si>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</si>
  <si>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</si>
  <si>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</si>
  <si>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</si>
  <si>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</si>
  <si>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</si>
  <si>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</si>
  <si>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</si>
  <si>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</si>
  <si>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</si>
  <si>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</si>
  <si>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</si>
  <si>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</si>
  <si>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</si>
  <si>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</si>
  <si>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</si>
  <si>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</si>
  <si>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</si>
  <si>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</si>
  <si>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</si>
  <si>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</si>
  <si>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</si>
  <si>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</si>
  <si>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</si>
  <si>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</si>
  <si>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</si>
  <si>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</si>
  <si>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</si>
  <si>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</si>
  <si>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</si>
  <si>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</si>
  <si>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</si>
  <si>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</si>
  <si>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</si>
  <si>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</si>
  <si>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</si>
  <si>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</si>
  <si>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</si>
  <si>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</si>
  <si>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</si>
  <si>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</si>
  <si>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</si>
  <si>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0,4 ставки</t>
  </si>
  <si>
    <t>ост.на 01.06.</t>
  </si>
  <si>
    <t>май</t>
  </si>
  <si>
    <t xml:space="preserve">                    за май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</si>
</sst>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9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91</v>
      </c>
      <c r="C2" s="1"/>
      <c r="D2" s="1" t="s">
        <v>92</v>
      </c>
      <c r="K2" t="s">
        <v>105</v>
      </c>
    </row>
    <row r="3" spans="2:13" ht="12.75">
      <c r="B3" s="1" t="s">
        <v>1</v>
      </c>
      <c r="C3" s="8" t="s">
        <v>104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379</v>
      </c>
      <c r="F7" t="s">
        <v>90</v>
      </c>
      <c r="J7" s="15"/>
      <c r="K7" s="15" t="s">
        <v>68</v>
      </c>
      <c r="L7" s="21">
        <v>0</v>
      </c>
      <c r="M7" s="33">
        <f>L7*81.37*1.262</f>
        <v>0</v>
      </c>
    </row>
    <row r="8" spans="1:13" ht="12.75">
      <c r="A8" t="s">
        <v>4</v>
      </c>
      <c r="E8">
        <v>0</v>
      </c>
      <c r="F8" t="s">
        <v>90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176</v>
      </c>
      <c r="F10" t="s">
        <v>90</v>
      </c>
      <c r="J10" s="16"/>
      <c r="K10" s="18" t="s">
        <v>73</v>
      </c>
      <c r="L10" s="23">
        <v>2</v>
      </c>
      <c r="M10" s="33">
        <f>L10*81.37*1.262</f>
        <v>205.37788</v>
      </c>
    </row>
    <row r="11" spans="1:13" ht="12.75">
      <c r="A11" t="s">
        <v>7</v>
      </c>
      <c r="E11">
        <v>3112</v>
      </c>
      <c r="F11" t="s">
        <v>90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27</v>
      </c>
      <c r="F12" t="s">
        <v>90</v>
      </c>
      <c r="J12" s="16"/>
      <c r="K12" s="18" t="s">
        <v>72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3820.32</v>
      </c>
      <c r="J16" s="15" t="s">
        <v>78</v>
      </c>
      <c r="K16" s="26" t="s">
        <v>79</v>
      </c>
      <c r="L16" s="21">
        <v>0</v>
      </c>
      <c r="M16" s="33">
        <f>L16*81.37*1.262</f>
        <v>0</v>
      </c>
    </row>
    <row r="17" spans="1:13" ht="12.75">
      <c r="A17" t="s">
        <v>11</v>
      </c>
      <c r="F17" s="5">
        <v>3029.54</v>
      </c>
      <c r="J17" s="16" t="s">
        <v>80</v>
      </c>
      <c r="K17" s="18" t="s">
        <v>81</v>
      </c>
      <c r="L17" s="23">
        <v>0</v>
      </c>
      <c r="M17" s="33">
        <f>L17*81.37*1.262</f>
        <v>0</v>
      </c>
    </row>
    <row r="18" spans="2:13" ht="12.75">
      <c r="B18" t="s">
        <v>12</v>
      </c>
      <c r="F18" s="9">
        <f>F17/F16</f>
        <v>0.793006868534573</v>
      </c>
      <c r="J18" s="20"/>
      <c r="K18" s="27" t="s">
        <v>82</v>
      </c>
      <c r="L18" s="28">
        <f>SUM(L7:L17)</f>
        <v>2</v>
      </c>
      <c r="M18" s="34">
        <f>SUM(M7:M17)</f>
        <v>205.37788</v>
      </c>
    </row>
    <row r="19" spans="1:11" ht="12.75">
      <c r="A19" t="s">
        <v>13</v>
      </c>
      <c r="F19" s="5">
        <v>0</v>
      </c>
      <c r="K19" s="1" t="s">
        <v>83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3029.54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15</v>
      </c>
      <c r="C22" s="1"/>
      <c r="J22" s="20">
        <v>1</v>
      </c>
      <c r="K22" s="20"/>
      <c r="L22" s="25">
        <v>0</v>
      </c>
      <c r="M22" s="33">
        <f>L22*81.37*1.15*1.262</f>
        <v>0</v>
      </c>
    </row>
    <row r="23" spans="10:13" ht="12.75">
      <c r="J23" s="20"/>
      <c r="K23" s="30" t="s">
        <v>82</v>
      </c>
      <c r="L23" s="28">
        <f>SUM(L22:L22)</f>
        <v>0</v>
      </c>
      <c r="M23" s="34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1" t="s">
        <v>86</v>
      </c>
    </row>
    <row r="25" spans="1:13" ht="12.75">
      <c r="A25" t="s">
        <v>17</v>
      </c>
      <c r="D25" t="s">
        <v>102</v>
      </c>
      <c r="F25" s="11">
        <v>2175.69</v>
      </c>
      <c r="J25" s="22" t="s">
        <v>59</v>
      </c>
      <c r="K25" s="22"/>
      <c r="L25" s="22" t="s">
        <v>87</v>
      </c>
      <c r="M25" s="22" t="s">
        <v>65</v>
      </c>
    </row>
    <row r="26" spans="1:13" ht="12.75">
      <c r="A26" t="s">
        <v>18</v>
      </c>
      <c r="J26" s="23" t="s">
        <v>60</v>
      </c>
      <c r="K26" s="23" t="s">
        <v>61</v>
      </c>
      <c r="L26" s="23"/>
      <c r="M26" s="23" t="s">
        <v>88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25">
        <v>0</v>
      </c>
      <c r="M27" s="25"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/>
      <c r="K28" s="20"/>
      <c r="L28" s="31" t="s">
        <v>89</v>
      </c>
      <c r="M28" s="34">
        <f>SUM(M27:M27)</f>
        <v>0</v>
      </c>
    </row>
    <row r="29" spans="1:6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</row>
    <row r="30" ht="12.75">
      <c r="A30" t="s">
        <v>24</v>
      </c>
    </row>
    <row r="31" spans="1:6" ht="12.75">
      <c r="A31" s="5" t="s">
        <v>25</v>
      </c>
      <c r="B31">
        <v>176</v>
      </c>
      <c r="C31" t="s">
        <v>20</v>
      </c>
      <c r="D31" s="11">
        <v>2.3</v>
      </c>
      <c r="E31" t="s">
        <v>21</v>
      </c>
      <c r="F31" s="5">
        <v>0</v>
      </c>
    </row>
    <row r="32" spans="1:6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</row>
    <row r="33" spans="1:6" ht="12.75">
      <c r="A33" s="5" t="s">
        <v>27</v>
      </c>
      <c r="B33">
        <v>3112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27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379</v>
      </c>
      <c r="C40" t="s">
        <v>20</v>
      </c>
      <c r="D40" s="35">
        <v>0</v>
      </c>
      <c r="E40" t="s">
        <v>21</v>
      </c>
      <c r="F40" s="11">
        <f>B40*D40</f>
        <v>0</v>
      </c>
    </row>
    <row r="41" spans="1:6" ht="12.75">
      <c r="A41" s="4" t="s">
        <v>57</v>
      </c>
      <c r="F41" s="32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379</v>
      </c>
      <c r="C45" t="s">
        <v>90</v>
      </c>
      <c r="D45" s="37"/>
      <c r="E45">
        <v>76.53</v>
      </c>
      <c r="F45" s="11">
        <v>264</v>
      </c>
    </row>
    <row r="46" ht="12.75">
      <c r="A46" t="s">
        <v>34</v>
      </c>
    </row>
    <row r="47" spans="2:6" ht="12.75">
      <c r="B47">
        <v>379</v>
      </c>
      <c r="C47" t="s">
        <v>90</v>
      </c>
      <c r="D47" s="37"/>
      <c r="E47">
        <v>28.05</v>
      </c>
      <c r="F47" s="11">
        <v>102</v>
      </c>
    </row>
    <row r="48" ht="12.75">
      <c r="A48" t="s">
        <v>35</v>
      </c>
    </row>
    <row r="49" spans="2:6" ht="12.75">
      <c r="B49">
        <f>F49/D49</f>
        <v>58</v>
      </c>
      <c r="C49" t="s">
        <v>36</v>
      </c>
      <c r="D49" s="5">
        <v>2.73</v>
      </c>
      <c r="E49" t="s">
        <v>21</v>
      </c>
      <c r="F49" s="5">
        <v>158.34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2">
        <f>SUM(F45:F54)</f>
        <v>524.34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149412</v>
      </c>
      <c r="D59">
        <v>219205.2</v>
      </c>
      <c r="E59">
        <v>379</v>
      </c>
      <c r="F59" s="38">
        <f>C59/D59*E59</f>
        <v>258.3294009448681</v>
      </c>
    </row>
    <row r="60" spans="1:6" ht="12.75">
      <c r="A60" t="s">
        <v>43</v>
      </c>
      <c r="C60">
        <v>118433</v>
      </c>
      <c r="D60">
        <v>219205.2</v>
      </c>
      <c r="E60">
        <v>379</v>
      </c>
      <c r="F60" s="38">
        <f>C60/D60*E60</f>
        <v>204.76752832505795</v>
      </c>
    </row>
    <row r="61" spans="1:6" ht="12.75">
      <c r="A61" t="s">
        <v>44</v>
      </c>
      <c r="F61" s="5">
        <v>0</v>
      </c>
    </row>
    <row r="62" spans="1:6" ht="12.75">
      <c r="A62" t="s">
        <v>98</v>
      </c>
      <c r="F62" s="5"/>
    </row>
    <row r="63" spans="2:6" ht="12.75">
      <c r="B63">
        <v>379</v>
      </c>
      <c r="C63" t="s">
        <v>20</v>
      </c>
      <c r="D63" s="5">
        <v>0.05</v>
      </c>
      <c r="E63" t="s">
        <v>21</v>
      </c>
      <c r="F63" s="11">
        <f>B63*D63</f>
        <v>18.95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379</v>
      </c>
      <c r="C67" t="s">
        <v>20</v>
      </c>
      <c r="D67" s="11">
        <v>0.21</v>
      </c>
      <c r="E67" t="s">
        <v>21</v>
      </c>
      <c r="F67" s="11">
        <f>B67*D67</f>
        <v>79.59</v>
      </c>
    </row>
    <row r="68" spans="1:6" ht="12.75">
      <c r="A68" s="4" t="s">
        <v>48</v>
      </c>
      <c r="B68" s="10"/>
      <c r="C68" s="10"/>
      <c r="F68" s="32">
        <f>SUM(F59:F67)</f>
        <v>561.636929269926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379</v>
      </c>
      <c r="C71" t="s">
        <v>90</v>
      </c>
      <c r="F71" s="11">
        <v>61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379</v>
      </c>
      <c r="C74" t="s">
        <v>20</v>
      </c>
      <c r="D74" s="11">
        <v>0.5</v>
      </c>
      <c r="E74" t="s">
        <v>21</v>
      </c>
      <c r="F74" s="11">
        <f>B74*D74</f>
        <v>189.5</v>
      </c>
    </row>
    <row r="75" spans="1:6" ht="12.75">
      <c r="A75" s="4" t="s">
        <v>52</v>
      </c>
      <c r="F75" s="32">
        <f>F71+F74</f>
        <v>250.5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379</v>
      </c>
      <c r="C79" t="s">
        <v>20</v>
      </c>
      <c r="D79" s="11">
        <v>1.21</v>
      </c>
      <c r="E79" t="s">
        <v>21</v>
      </c>
      <c r="F79" s="11">
        <f>B79*D79</f>
        <v>458.59</v>
      </c>
    </row>
    <row r="80" spans="1:9" ht="12.75">
      <c r="A80" s="4" t="s">
        <v>55</v>
      </c>
      <c r="F80" s="8">
        <f>SUM(F79)</f>
        <v>458.59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2">
        <f>F41+F55+F68+F75+F80</f>
        <v>3970.7569292699263</v>
      </c>
    </row>
    <row r="83" ht="12.75">
      <c r="F83" s="5"/>
    </row>
    <row r="84" spans="1:6" ht="12.75">
      <c r="A84" s="1" t="s">
        <v>100</v>
      </c>
      <c r="B84" s="1"/>
      <c r="C84" s="1"/>
      <c r="D84" s="1"/>
      <c r="E84" s="1"/>
      <c r="F84" s="32">
        <f>F82*0.8%</f>
        <v>31.766055434159412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6">
        <f>F82+F84</f>
        <v>4002.522984704086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103</v>
      </c>
    </row>
    <row r="88" spans="1:6" ht="12.75">
      <c r="A88" s="13"/>
      <c r="B88" s="41">
        <v>40664</v>
      </c>
      <c r="C88" s="42">
        <v>-12923</v>
      </c>
      <c r="D88" s="23">
        <v>3030</v>
      </c>
      <c r="E88" s="23">
        <v>4003</v>
      </c>
      <c r="F88" s="44">
        <f>C88+D88-E88</f>
        <v>-13896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2011-07-23T12:23:04Z</dcterms:modified>
  <cp:category/>
  <cp:version/>
  <cp:contentType/>
  <cp:contentStatus/>
</cp:coreProperties>
</file>