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<sst xmlns="http://schemas.openxmlformats.org/spreadsheetml/2006/main" count="126" uniqueCount="99">
  <si>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</si>
  <si>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</si>
  <si>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</si>
  <si>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</si>
  <si>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</si>
  <si>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</si>
  <si>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</si>
  <si>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</si>
  <si>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</si>
  <si>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</si>
  <si>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</si>
  <si>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</si>
  <si>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</si>
  <si>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</si>
  <si>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</si>
  <si>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</si>
  <si>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</si>
  <si>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</si>
  <si>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</si>
  <si>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</si>
  <si>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</si>
  <si>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</si>
  <si>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</si>
  <si>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</si>
  <si>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</si>
  <si>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</si>
  <si>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</si>
  <si>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</si>
  <si>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</si>
  <si>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</si>
  <si>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</si>
  <si>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</si>
  <si>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</si>
  <si>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</si>
  <si>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</si>
  <si>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</si>
  <si>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</si>
  <si>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</si>
  <si>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</si>
  <si>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</si>
  <si>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</si>
  <si>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</si>
  <si>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</si>
  <si>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</si>
  <si>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</si>
  <si>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</si>
  <si>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</si>
  <si>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</si>
  <si>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</si>
  <si>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</si>
  <si>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</si>
  <si>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</si>
  <si>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</si>
  <si>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</si>
  <si>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</si>
  <si>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</si>
  <si>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</si>
  <si>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</si>
  <si>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</si>
  <si>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</si>
  <si>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</si>
  <si>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</si>
  <si>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</si>
  <si>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</si>
  <si>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</si>
  <si>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</si>
  <si>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</si>
  <si>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</si>
  <si>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</si>
  <si>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</si>
  <si>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</si>
  <si>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</si>
  <si>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</si>
  <si>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</si>
  <si>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</si>
  <si>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</si>
  <si>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</si>
  <si>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</si>
  <si>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</si>
  <si>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</si>
  <si>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</si>
  <si>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</si>
  <si>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</si>
  <si>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</si>
  <si>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</si>
  <si>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</si>
  <si>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</si>
  <si>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</si>
  <si>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 ставка</t>
  </si>
  <si>
    <t>0,34 ставки</t>
  </si>
  <si>
    <t xml:space="preserve">         за</t>
  </si>
  <si>
    <t>((з/пл. и ЕСН администрации ООО , содерж.конторы,оргтехники, почт.канц-е  расходы)</t>
  </si>
  <si>
    <t>1.2 Аренда (Спарк,эр-телеком)</t>
  </si>
  <si>
    <t>ост.на 01.12</t>
  </si>
  <si>
    <t>ноябрь</t>
  </si>
  <si>
    <t xml:space="preserve">                    за ноябрь  2011 г.</t>
  </si>
  <si>
    <t>Смена ламп (2шт)</t>
  </si>
  <si>
    <t>Лампа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</si>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</sst>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167" fontId="0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D62" sqref="D6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77</v>
      </c>
      <c r="C2" s="1"/>
      <c r="D2" s="1" t="s">
        <v>79</v>
      </c>
      <c r="K2" t="s">
        <v>95</v>
      </c>
    </row>
    <row r="3" spans="2:13" ht="12.75">
      <c r="B3" s="1" t="s">
        <v>90</v>
      </c>
      <c r="C3" s="8" t="s">
        <v>94</v>
      </c>
      <c r="D3" s="1" t="s">
        <v>86</v>
      </c>
      <c r="J3" s="14" t="s">
        <v>46</v>
      </c>
      <c r="K3" s="29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2641.1</v>
      </c>
      <c r="F7" t="s">
        <v>78</v>
      </c>
      <c r="J7" s="15"/>
      <c r="K7" s="15" t="s">
        <v>55</v>
      </c>
      <c r="L7" s="21">
        <v>3</v>
      </c>
      <c r="M7" s="33">
        <f>L7*81.37*1.262</f>
        <v>308.06682</v>
      </c>
    </row>
    <row r="8" spans="1:13" ht="12.75">
      <c r="A8" t="s">
        <v>3</v>
      </c>
      <c r="E8">
        <v>679.4</v>
      </c>
      <c r="F8" t="s">
        <v>78</v>
      </c>
      <c r="J8" s="16"/>
      <c r="K8" s="16" t="s">
        <v>56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33"/>
    </row>
    <row r="10" spans="1:13" ht="12.75">
      <c r="A10" t="s">
        <v>5</v>
      </c>
      <c r="E10">
        <v>284</v>
      </c>
      <c r="F10" t="s">
        <v>78</v>
      </c>
      <c r="J10" s="16"/>
      <c r="K10" s="18" t="s">
        <v>60</v>
      </c>
      <c r="L10" s="23">
        <v>3</v>
      </c>
      <c r="M10" s="33">
        <f>L10*81.37*1.262</f>
        <v>308.06682</v>
      </c>
    </row>
    <row r="11" spans="1:13" ht="12.75">
      <c r="A11" t="s">
        <v>6</v>
      </c>
      <c r="E11">
        <v>1644</v>
      </c>
      <c r="F11" t="s">
        <v>78</v>
      </c>
      <c r="J11" s="14">
        <v>3</v>
      </c>
      <c r="K11" s="17" t="s">
        <v>58</v>
      </c>
      <c r="L11" s="22"/>
      <c r="M11" s="33"/>
    </row>
    <row r="12" spans="1:13" ht="12.75">
      <c r="A12" t="s">
        <v>7</v>
      </c>
      <c r="E12">
        <v>272</v>
      </c>
      <c r="F12" t="s">
        <v>78</v>
      </c>
      <c r="J12" s="16"/>
      <c r="K12" s="18" t="s">
        <v>59</v>
      </c>
      <c r="L12" s="23">
        <v>3</v>
      </c>
      <c r="M12" s="33">
        <f>L12*81.37*1.262</f>
        <v>308.06682</v>
      </c>
    </row>
    <row r="13" spans="10:13" ht="12.75">
      <c r="J13" s="20">
        <v>4</v>
      </c>
      <c r="K13" s="19" t="s">
        <v>61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3"/>
    </row>
    <row r="15" spans="10:13" ht="12.75">
      <c r="J15" s="15" t="s">
        <v>63</v>
      </c>
      <c r="K15" s="26" t="s">
        <v>64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27651.32</v>
      </c>
      <c r="J16" s="15" t="s">
        <v>65</v>
      </c>
      <c r="K16" s="26" t="s">
        <v>66</v>
      </c>
      <c r="L16" s="21">
        <v>3</v>
      </c>
      <c r="M16" s="33">
        <f>L16*81.37*1.262</f>
        <v>308.06682</v>
      </c>
    </row>
    <row r="17" spans="1:13" ht="12.75">
      <c r="A17" t="s">
        <v>10</v>
      </c>
      <c r="F17" s="5">
        <v>32892.29</v>
      </c>
      <c r="J17" s="16" t="s">
        <v>67</v>
      </c>
      <c r="K17" s="18" t="s">
        <v>68</v>
      </c>
      <c r="L17" s="23">
        <v>4.42</v>
      </c>
      <c r="M17" s="33">
        <f>L17*81.37*1.262</f>
        <v>453.8851148</v>
      </c>
    </row>
    <row r="18" spans="2:13" ht="12.75">
      <c r="B18" t="s">
        <v>11</v>
      </c>
      <c r="F18" s="9">
        <f>F17/F16</f>
        <v>1.1895377869844912</v>
      </c>
      <c r="J18" s="20"/>
      <c r="K18" s="27" t="s">
        <v>69</v>
      </c>
      <c r="L18" s="28">
        <f>SUM(L7:L17)</f>
        <v>16.42</v>
      </c>
      <c r="M18" s="34">
        <f>SUM(M7:M17)</f>
        <v>1686.1523948</v>
      </c>
    </row>
    <row r="19" spans="1:11" ht="12.75">
      <c r="A19" t="s">
        <v>92</v>
      </c>
      <c r="F19" s="5">
        <v>520</v>
      </c>
      <c r="K19" s="1" t="s">
        <v>70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33412.29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0.14</v>
      </c>
      <c r="M22" s="33">
        <f aca="true" t="shared" si="0" ref="M22:M33">L22*81.37*1.15*1.262</f>
        <v>16.532919340000003</v>
      </c>
    </row>
    <row r="23" spans="10:13" ht="12.75">
      <c r="J23" s="20">
        <v>2</v>
      </c>
      <c r="K23" s="20"/>
      <c r="L23" s="25"/>
      <c r="M23" s="33">
        <f t="shared" si="0"/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88</v>
      </c>
      <c r="F25" s="11">
        <v>5439.22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89</v>
      </c>
      <c r="F26" s="5">
        <v>1538.68</v>
      </c>
      <c r="J26" s="20">
        <v>5</v>
      </c>
      <c r="K26" s="20"/>
      <c r="L26" s="25"/>
      <c r="M26" s="33">
        <f t="shared" si="0"/>
        <v>0</v>
      </c>
    </row>
    <row r="27" spans="1:13" ht="12.75">
      <c r="A27" s="4" t="s">
        <v>43</v>
      </c>
      <c r="F27" s="32">
        <f>F25+F26</f>
        <v>6977.900000000001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19</v>
      </c>
      <c r="J28" s="20">
        <v>7</v>
      </c>
      <c r="K28" s="42"/>
      <c r="L28" s="43"/>
      <c r="M28" s="33">
        <f t="shared" si="0"/>
        <v>0</v>
      </c>
    </row>
    <row r="29" spans="1:13" ht="12.75">
      <c r="A29" t="s">
        <v>20</v>
      </c>
      <c r="C29" s="13"/>
      <c r="D29" s="44"/>
      <c r="E29" s="13"/>
      <c r="F29" s="11">
        <v>1927</v>
      </c>
      <c r="J29" s="20">
        <v>8</v>
      </c>
      <c r="K29" s="42"/>
      <c r="L29" s="43"/>
      <c r="M29" s="33">
        <f t="shared" si="0"/>
        <v>0</v>
      </c>
    </row>
    <row r="30" spans="1:13" ht="12.75">
      <c r="A30" t="s">
        <v>21</v>
      </c>
      <c r="F30" s="11">
        <v>747</v>
      </c>
      <c r="J30" s="20">
        <v>9</v>
      </c>
      <c r="K30" s="42"/>
      <c r="L30" s="43"/>
      <c r="M30" s="33">
        <f t="shared" si="0"/>
        <v>0</v>
      </c>
    </row>
    <row r="31" spans="1:13" ht="12.75">
      <c r="A31" t="s">
        <v>22</v>
      </c>
      <c r="F31" s="5"/>
      <c r="J31" s="20">
        <v>10</v>
      </c>
      <c r="K31" s="42"/>
      <c r="L31" s="43"/>
      <c r="M31" s="33">
        <f t="shared" si="0"/>
        <v>0</v>
      </c>
    </row>
    <row r="32" spans="2:13" ht="12.75">
      <c r="B32">
        <f>F32/D32</f>
        <v>630</v>
      </c>
      <c r="C32" t="s">
        <v>23</v>
      </c>
      <c r="D32" s="5">
        <v>2.73</v>
      </c>
      <c r="E32" t="s">
        <v>17</v>
      </c>
      <c r="F32" s="5">
        <v>1719.9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24</v>
      </c>
      <c r="B33">
        <v>679.4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25</v>
      </c>
      <c r="B34">
        <v>2641.1</v>
      </c>
      <c r="C34" t="s">
        <v>16</v>
      </c>
      <c r="D34" s="5">
        <v>0.09</v>
      </c>
      <c r="E34" t="s">
        <v>17</v>
      </c>
      <c r="F34" s="11">
        <f>B34*D34</f>
        <v>237.69899999999998</v>
      </c>
      <c r="J34" s="20"/>
      <c r="K34" s="30" t="s">
        <v>69</v>
      </c>
      <c r="L34" s="28">
        <f>SUM(L22:L33)</f>
        <v>0.14</v>
      </c>
      <c r="M34" s="34">
        <f>SUM(M22:M33)</f>
        <v>16.532919340000003</v>
      </c>
    </row>
    <row r="35" spans="1:11" ht="12.75">
      <c r="A35" s="4" t="s">
        <v>26</v>
      </c>
      <c r="B35" s="10"/>
      <c r="C35" s="10"/>
      <c r="F35" s="32">
        <f>SUM(F29:F34)</f>
        <v>4631.598999999999</v>
      </c>
      <c r="K35" s="1" t="s">
        <v>73</v>
      </c>
    </row>
    <row r="36" spans="1:13" ht="12.75">
      <c r="A36" s="4" t="s">
        <v>27</v>
      </c>
      <c r="B36" s="4"/>
      <c r="J36" s="22" t="s">
        <v>46</v>
      </c>
      <c r="K36" s="22"/>
      <c r="L36" s="22" t="s">
        <v>74</v>
      </c>
      <c r="M36" s="22" t="s">
        <v>52</v>
      </c>
    </row>
    <row r="37" spans="1:13" ht="12.75">
      <c r="A37" t="s">
        <v>28</v>
      </c>
      <c r="C37">
        <v>152288</v>
      </c>
      <c r="D37">
        <v>219205.2</v>
      </c>
      <c r="E37">
        <v>2641.1</v>
      </c>
      <c r="F37" s="35">
        <f>C37/D37*E37</f>
        <v>1834.8462390490736</v>
      </c>
      <c r="J37" s="23" t="s">
        <v>47</v>
      </c>
      <c r="K37" s="23" t="s">
        <v>48</v>
      </c>
      <c r="L37" s="23"/>
      <c r="M37" s="23" t="s">
        <v>75</v>
      </c>
    </row>
    <row r="38" spans="1:13" ht="12.75">
      <c r="A38" t="s">
        <v>29</v>
      </c>
      <c r="C38">
        <v>139932</v>
      </c>
      <c r="D38">
        <v>219205.2</v>
      </c>
      <c r="E38">
        <v>2641.1</v>
      </c>
      <c r="F38" s="35">
        <f>C38/D38*E38</f>
        <v>1685.9746265143344</v>
      </c>
      <c r="J38" s="20">
        <v>1</v>
      </c>
      <c r="K38" s="20" t="s">
        <v>97</v>
      </c>
      <c r="L38" s="25" t="s">
        <v>98</v>
      </c>
      <c r="M38" s="25">
        <v>11.36</v>
      </c>
    </row>
    <row r="39" spans="1:13" ht="12.75">
      <c r="A39" t="s">
        <v>30</v>
      </c>
      <c r="F39" s="11">
        <f>M34</f>
        <v>16.532919340000003</v>
      </c>
      <c r="J39" s="20">
        <v>2</v>
      </c>
      <c r="K39" s="20"/>
      <c r="L39" s="25"/>
      <c r="M39" s="25"/>
    </row>
    <row r="40" spans="1:13" ht="12.75">
      <c r="A40" t="s">
        <v>85</v>
      </c>
      <c r="F40" s="5"/>
      <c r="J40" s="20">
        <v>3</v>
      </c>
      <c r="K40" s="20"/>
      <c r="L40" s="25"/>
      <c r="M40" s="25"/>
    </row>
    <row r="41" spans="2:13" ht="12.75">
      <c r="B41">
        <v>2641.1</v>
      </c>
      <c r="C41" t="s">
        <v>16</v>
      </c>
      <c r="D41" s="5">
        <v>0.05</v>
      </c>
      <c r="E41" t="s">
        <v>17</v>
      </c>
      <c r="F41" s="11">
        <f>B41*D41</f>
        <v>132.055</v>
      </c>
      <c r="J41" s="20">
        <v>4</v>
      </c>
      <c r="K41" s="20"/>
      <c r="L41" s="25"/>
      <c r="M41" s="25"/>
    </row>
    <row r="42" spans="1:13" ht="12.75">
      <c r="A42" t="s">
        <v>31</v>
      </c>
      <c r="F42" s="11">
        <f>M52</f>
        <v>11.36</v>
      </c>
      <c r="J42" s="20">
        <v>5</v>
      </c>
      <c r="K42" s="20"/>
      <c r="L42" s="25"/>
      <c r="M42" s="25"/>
    </row>
    <row r="43" spans="1:13" ht="12.75">
      <c r="A43" t="s">
        <v>32</v>
      </c>
      <c r="F43" s="5"/>
      <c r="J43" s="20">
        <v>6</v>
      </c>
      <c r="K43" s="20"/>
      <c r="L43" s="25"/>
      <c r="M43" s="25"/>
    </row>
    <row r="44" spans="1:13" ht="12.75">
      <c r="A44" t="s">
        <v>33</v>
      </c>
      <c r="F44" s="5"/>
      <c r="J44" s="20">
        <v>7</v>
      </c>
      <c r="K44" s="20"/>
      <c r="L44" s="25"/>
      <c r="M44" s="25"/>
    </row>
    <row r="45" spans="2:13" ht="12.75">
      <c r="B45">
        <v>2641.1</v>
      </c>
      <c r="C45" t="s">
        <v>16</v>
      </c>
      <c r="D45" s="11">
        <v>0.26</v>
      </c>
      <c r="E45" t="s">
        <v>17</v>
      </c>
      <c r="F45" s="11">
        <f>B45*D45</f>
        <v>686.686</v>
      </c>
      <c r="J45" s="20">
        <v>8</v>
      </c>
      <c r="K45" s="20"/>
      <c r="L45" s="25"/>
      <c r="M45" s="25"/>
    </row>
    <row r="46" spans="1:13" ht="12.75">
      <c r="A46" t="s">
        <v>34</v>
      </c>
      <c r="F46" s="5">
        <v>0</v>
      </c>
      <c r="J46" s="20">
        <v>9</v>
      </c>
      <c r="K46" s="20"/>
      <c r="L46" s="25"/>
      <c r="M46" s="25"/>
    </row>
    <row r="47" spans="1:13" ht="12.75">
      <c r="A47" s="4" t="s">
        <v>35</v>
      </c>
      <c r="B47" s="10"/>
      <c r="C47" s="10"/>
      <c r="F47" s="32">
        <f>SUM(F37:F46)</f>
        <v>4367.454784903408</v>
      </c>
      <c r="J47" s="20">
        <v>10</v>
      </c>
      <c r="K47" s="20"/>
      <c r="L47" s="25"/>
      <c r="M47" s="25"/>
    </row>
    <row r="48" spans="1:13" ht="12.75">
      <c r="A48" s="4" t="s">
        <v>36</v>
      </c>
      <c r="F48" s="5"/>
      <c r="J48" s="20">
        <v>11</v>
      </c>
      <c r="K48" s="20"/>
      <c r="L48" s="25"/>
      <c r="M48" s="25"/>
    </row>
    <row r="49" spans="1:13" ht="12.75">
      <c r="A49" t="s">
        <v>37</v>
      </c>
      <c r="B49">
        <v>2641.1</v>
      </c>
      <c r="C49" t="s">
        <v>78</v>
      </c>
      <c r="F49" s="11">
        <v>475</v>
      </c>
      <c r="J49" s="20">
        <v>12</v>
      </c>
      <c r="K49" s="20"/>
      <c r="L49" s="25"/>
      <c r="M49" s="25"/>
    </row>
    <row r="50" spans="1:13" ht="12.75">
      <c r="A50" t="s">
        <v>38</v>
      </c>
      <c r="F50" s="5"/>
      <c r="J50" s="20">
        <v>13</v>
      </c>
      <c r="K50" s="20"/>
      <c r="L50" s="25"/>
      <c r="M50" s="25"/>
    </row>
    <row r="51" spans="1:13" ht="12.75">
      <c r="A51" s="7" t="s">
        <v>87</v>
      </c>
      <c r="F51" s="5"/>
      <c r="J51" s="20">
        <v>14</v>
      </c>
      <c r="K51" s="20"/>
      <c r="L51" s="25"/>
      <c r="M51" s="25"/>
    </row>
    <row r="52" spans="2:13" ht="12.75">
      <c r="B52">
        <v>2641.1</v>
      </c>
      <c r="C52" t="s">
        <v>16</v>
      </c>
      <c r="D52" s="11">
        <v>0.64</v>
      </c>
      <c r="E52" t="s">
        <v>17</v>
      </c>
      <c r="F52" s="11">
        <f>B52*D52</f>
        <v>1690.304</v>
      </c>
      <c r="J52" s="20"/>
      <c r="K52" s="20"/>
      <c r="L52" s="31" t="s">
        <v>76</v>
      </c>
      <c r="M52" s="34">
        <f>SUM(M38:M51)</f>
        <v>11.36</v>
      </c>
    </row>
    <row r="53" spans="1:6" ht="12.75">
      <c r="A53" s="4" t="s">
        <v>39</v>
      </c>
      <c r="F53" s="32">
        <f>F49+F52</f>
        <v>2165.304</v>
      </c>
    </row>
    <row r="54" ht="12.75">
      <c r="A54" s="4" t="s">
        <v>40</v>
      </c>
    </row>
    <row r="55" spans="1:6" ht="12.75">
      <c r="A55" s="7" t="s">
        <v>91</v>
      </c>
      <c r="B55" s="7"/>
      <c r="C55" s="7"/>
      <c r="D55" s="7"/>
      <c r="E55" s="7"/>
      <c r="F55" s="7"/>
    </row>
    <row r="56" spans="2:6" ht="12.75">
      <c r="B56">
        <v>2641.1</v>
      </c>
      <c r="C56" t="s">
        <v>16</v>
      </c>
      <c r="D56" s="11">
        <v>1.68</v>
      </c>
      <c r="E56" t="s">
        <v>17</v>
      </c>
      <c r="F56" s="11">
        <f>B56*D56</f>
        <v>4437.048</v>
      </c>
    </row>
    <row r="57" spans="1:6" ht="12.75">
      <c r="A57" s="4" t="s">
        <v>41</v>
      </c>
      <c r="F57" s="32">
        <f>SUM(F56)</f>
        <v>4437.048</v>
      </c>
    </row>
    <row r="58" spans="1:6" ht="12.75">
      <c r="A58" s="1" t="s">
        <v>42</v>
      </c>
      <c r="B58" s="1"/>
      <c r="F58" s="32">
        <f>F27+F35+F47+F53+F57</f>
        <v>22579.305784903405</v>
      </c>
    </row>
    <row r="59" spans="1:6" ht="12.75">
      <c r="A59" s="1" t="s">
        <v>44</v>
      </c>
      <c r="B59" s="36">
        <v>0.008</v>
      </c>
      <c r="C59" s="1"/>
      <c r="D59" s="1"/>
      <c r="E59" s="1"/>
      <c r="F59" s="32">
        <f>F58*0.8%</f>
        <v>180.63444627922723</v>
      </c>
    </row>
    <row r="60" spans="1:6" ht="15">
      <c r="A60" s="12" t="s">
        <v>45</v>
      </c>
      <c r="B60" s="12"/>
      <c r="C60" s="12"/>
      <c r="D60" s="12"/>
      <c r="E60" s="12"/>
      <c r="F60" s="45">
        <f>F58+F59</f>
        <v>22759.94023118263</v>
      </c>
    </row>
    <row r="61" spans="2:6" ht="12.75">
      <c r="B61" s="37" t="s">
        <v>81</v>
      </c>
      <c r="C61" s="38" t="s">
        <v>82</v>
      </c>
      <c r="D61" s="22" t="s">
        <v>83</v>
      </c>
      <c r="E61" s="22" t="s">
        <v>84</v>
      </c>
      <c r="F61" s="41" t="s">
        <v>93</v>
      </c>
    </row>
    <row r="62" spans="1:6" ht="12.75">
      <c r="A62" s="13"/>
      <c r="B62" s="39">
        <v>41214</v>
      </c>
      <c r="C62" s="40">
        <v>96374</v>
      </c>
      <c r="D62" s="46">
        <f>F20</f>
        <v>33412.29</v>
      </c>
      <c r="E62" s="46">
        <f>F60</f>
        <v>22759.94023118263</v>
      </c>
      <c r="F62" s="47">
        <f>C62+D62-E62</f>
        <v>107026.34976881738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2011-12-23T15:49:44Z</cp:lastPrinted>
  <dcterms:created xsi:type="dcterms:W3CDTF">2008-08-18T07:30:19Z</dcterms:created>
  <dcterms:modified xsi:type="dcterms:W3CDTF">2012-01-25T14:24:03Z</dcterms:modified>
  <cp:category/>
  <cp:version/>
  <cp:contentType/>
  <cp:contentStatus/>
</cp:coreProperties>
</file>