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<sst xmlns="http://schemas.openxmlformats.org/spreadsheetml/2006/main" count="130" uniqueCount="101">
  <si>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</si>
  <si>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</si>
  <si>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</si>
  <si>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</si>
  <si>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</si>
  <si>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</si>
  <si>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</si>
  <si>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</si>
  <si>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</si>
  <si>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</si>
  <si>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</si>
  <si>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</si>
  <si>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</si>
  <si>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</si>
  <si>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</si>
  <si>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</si>
  <si>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</si>
  <si>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</si>
  <si>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</si>
  <si>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</si>
  <si>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</si>
  <si>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</si>
  <si>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</si>
  <si>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</si>
  <si>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</si>
  <si>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</si>
  <si>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</si>
  <si>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</si>
  <si>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</si>
  <si>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</si>
  <si>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</si>
  <si>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</si>
  <si>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</si>
  <si>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</si>
  <si>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</si>
  <si>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</si>
  <si>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</si>
  <si>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</si>
  <si>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</si>
  <si>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</si>
  <si>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</si>
  <si>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</si>
  <si>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</si>
  <si>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</si>
  <si>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</si>
  <si>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</si>
  <si>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</si>
  <si>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</si>
  <si>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</si>
  <si>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</si>
  <si>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</si>
  <si>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</si>
  <si>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</si>
  <si>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</si>
  <si>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</si>
  <si>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</si>
  <si>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</si>
  <si>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</si>
  <si>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</si>
  <si>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</si>
  <si>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</si>
  <si>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</si>
  <si>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</si>
  <si>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</si>
  <si>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</si>
  <si>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</si>
  <si>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</si>
  <si>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</si>
  <si>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</si>
  <si>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</si>
  <si>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</si>
  <si>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</si>
  <si>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</si>
  <si>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</si>
  <si>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</si>
  <si>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</si>
  <si>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</si>
  <si>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</si>
  <si>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</si>
  <si>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</si>
  <si>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</si>
  <si>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</si>
  <si>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</si>
  <si>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</si>
  <si>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</si>
  <si>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</si>
  <si>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</si>
  <si>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</si>
  <si>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</si>
  <si>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</si>
  <si>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</si>
  <si>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1,3 ставки</t>
  </si>
  <si>
    <t>0,4 ставки</t>
  </si>
  <si>
    <t xml:space="preserve">         за</t>
  </si>
  <si>
    <t>1.2 Аренда (Спарк, Медиа-Маркет,эр-телеком,интер-телеком)</t>
  </si>
  <si>
    <t>ост.на 01.12.</t>
  </si>
  <si>
    <t>ноябрь</t>
  </si>
  <si>
    <t xml:space="preserve">                    за ноябрь  2011 г.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</si>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</sst>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4" sqref="D6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93</v>
      </c>
      <c r="C3" s="8" t="s">
        <v>96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5945.5</v>
      </c>
      <c r="F7" t="s">
        <v>72</v>
      </c>
      <c r="J7" s="15"/>
      <c r="K7" s="15" t="s">
        <v>49</v>
      </c>
      <c r="L7" s="21">
        <v>6</v>
      </c>
      <c r="M7" s="33">
        <f>L7*81.377*1.262</f>
        <v>616.1866439999999</v>
      </c>
    </row>
    <row r="8" spans="1:13" ht="12.75">
      <c r="A8" t="s">
        <v>3</v>
      </c>
      <c r="E8">
        <v>1013.2</v>
      </c>
      <c r="F8" t="s">
        <v>72</v>
      </c>
      <c r="J8" s="16"/>
      <c r="K8" s="16" t="s">
        <v>50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1175.5</v>
      </c>
      <c r="F10" t="s">
        <v>72</v>
      </c>
      <c r="J10" s="16"/>
      <c r="K10" s="18" t="s">
        <v>54</v>
      </c>
      <c r="L10" s="23">
        <v>4</v>
      </c>
      <c r="M10" s="33">
        <f>L10*81.377*1.262</f>
        <v>410.791096</v>
      </c>
    </row>
    <row r="11" spans="1:13" ht="12.75">
      <c r="A11" t="s">
        <v>6</v>
      </c>
      <c r="E11">
        <v>5238.5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927</v>
      </c>
      <c r="F12" t="s">
        <v>72</v>
      </c>
      <c r="J12" s="16"/>
      <c r="K12" s="18" t="s">
        <v>53</v>
      </c>
      <c r="L12" s="23">
        <v>4</v>
      </c>
      <c r="M12" s="33">
        <f>L12*81.377*1.262</f>
        <v>410.791096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76396.07</v>
      </c>
      <c r="J16" s="15" t="s">
        <v>59</v>
      </c>
      <c r="K16" s="26" t="s">
        <v>60</v>
      </c>
      <c r="L16" s="21">
        <v>10</v>
      </c>
      <c r="M16" s="33">
        <f>L16*81.377*1.262</f>
        <v>1026.97774</v>
      </c>
    </row>
    <row r="17" spans="1:13" ht="12.75">
      <c r="A17" t="s">
        <v>10</v>
      </c>
      <c r="F17" s="5">
        <v>71829.42</v>
      </c>
      <c r="J17" s="16" t="s">
        <v>61</v>
      </c>
      <c r="K17" s="18" t="s">
        <v>62</v>
      </c>
      <c r="L17" s="23">
        <v>12.96</v>
      </c>
      <c r="M17" s="33">
        <f>L17*81.377*1.262</f>
        <v>1330.96315104</v>
      </c>
    </row>
    <row r="18" spans="2:13" ht="12.75">
      <c r="B18" t="s">
        <v>11</v>
      </c>
      <c r="F18" s="9">
        <f>F17/F16</f>
        <v>0.9402240193769129</v>
      </c>
      <c r="J18" s="20"/>
      <c r="K18" s="27" t="s">
        <v>63</v>
      </c>
      <c r="L18" s="28">
        <f>SUM(L7:L17)</f>
        <v>36.96</v>
      </c>
      <c r="M18" s="34">
        <f>SUM(M7:M17)</f>
        <v>3795.7097270399995</v>
      </c>
    </row>
    <row r="19" spans="1:11" ht="12.75">
      <c r="A19" t="s">
        <v>94</v>
      </c>
      <c r="F19" s="5">
        <v>1170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72999.42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0.28</v>
      </c>
      <c r="M22" s="33">
        <f>L22*81.377*1.15*1.262</f>
        <v>33.068683228</v>
      </c>
    </row>
    <row r="23" spans="10:13" ht="12.75">
      <c r="J23" s="20">
        <v>2</v>
      </c>
      <c r="K23" s="20"/>
      <c r="L23" s="25"/>
      <c r="M23" s="33">
        <f aca="true" t="shared" si="0" ref="M23:M32">L23*81.377*1.15*1.262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91</v>
      </c>
      <c r="F25" s="11">
        <v>7071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92</v>
      </c>
      <c r="F26" s="5">
        <v>1810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37</v>
      </c>
      <c r="F27" s="32">
        <f>F25+F26</f>
        <v>8881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>
        <v>5945.5</v>
      </c>
      <c r="D29" t="s">
        <v>72</v>
      </c>
      <c r="E29">
        <v>76.53</v>
      </c>
      <c r="F29" s="11">
        <v>4181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C30">
        <v>5945.5</v>
      </c>
      <c r="D30" s="6" t="s">
        <v>72</v>
      </c>
      <c r="E30" s="43">
        <v>28.05</v>
      </c>
      <c r="F30" s="11">
        <v>1621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4175</v>
      </c>
      <c r="C32" t="s">
        <v>23</v>
      </c>
      <c r="D32" s="5">
        <v>2.73</v>
      </c>
      <c r="E32" t="s">
        <v>17</v>
      </c>
      <c r="F32" s="5">
        <v>11397.75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63</v>
      </c>
      <c r="L33" s="28">
        <f>SUM(L22:L32)</f>
        <v>0.28</v>
      </c>
      <c r="M33" s="34">
        <f>SUM(M22:M32)</f>
        <v>33.068683228</v>
      </c>
    </row>
    <row r="34" spans="1:11" ht="12.75">
      <c r="A34" t="s">
        <v>25</v>
      </c>
      <c r="B34">
        <v>5945.5</v>
      </c>
      <c r="C34" t="s">
        <v>16</v>
      </c>
      <c r="D34" s="5">
        <v>0.08</v>
      </c>
      <c r="E34" t="s">
        <v>17</v>
      </c>
      <c r="F34" s="11">
        <f>B34*D34</f>
        <v>475.64</v>
      </c>
      <c r="K34" s="1" t="s">
        <v>67</v>
      </c>
    </row>
    <row r="35" spans="1:13" ht="12.75">
      <c r="A35" s="4" t="s">
        <v>26</v>
      </c>
      <c r="B35" s="10"/>
      <c r="C35" s="10"/>
      <c r="F35" s="32">
        <f>SUM(F29:F34)</f>
        <v>17675.39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75</v>
      </c>
      <c r="B36" s="10"/>
      <c r="C36" s="10"/>
      <c r="F36" s="8"/>
      <c r="J36" s="23" t="s">
        <v>41</v>
      </c>
      <c r="K36" s="23" t="s">
        <v>42</v>
      </c>
      <c r="L36" s="23"/>
      <c r="M36" s="23" t="s">
        <v>69</v>
      </c>
    </row>
    <row r="37" spans="1:13" ht="12.75">
      <c r="A37" s="10" t="s">
        <v>76</v>
      </c>
      <c r="B37" s="10"/>
      <c r="C37" s="10"/>
      <c r="F37" s="36">
        <v>16770</v>
      </c>
      <c r="J37" s="20">
        <v>1</v>
      </c>
      <c r="K37" s="20" t="s">
        <v>99</v>
      </c>
      <c r="L37" s="25" t="s">
        <v>100</v>
      </c>
      <c r="M37" s="25">
        <v>28.4</v>
      </c>
    </row>
    <row r="38" spans="1:13" ht="12.75">
      <c r="A38" s="4" t="s">
        <v>83</v>
      </c>
      <c r="F38" s="8">
        <f>SUM(F37)</f>
        <v>16770</v>
      </c>
      <c r="J38" s="20">
        <v>2</v>
      </c>
      <c r="K38" s="20"/>
      <c r="L38" s="25"/>
      <c r="M38" s="25"/>
    </row>
    <row r="39" spans="1:13" ht="12.75">
      <c r="A39" s="4" t="s">
        <v>77</v>
      </c>
      <c r="B39" s="4"/>
      <c r="J39" s="20">
        <v>3</v>
      </c>
      <c r="K39" s="20"/>
      <c r="L39" s="25"/>
      <c r="M39" s="25"/>
    </row>
    <row r="40" spans="1:13" ht="12.75">
      <c r="A40" t="s">
        <v>27</v>
      </c>
      <c r="C40">
        <v>152288</v>
      </c>
      <c r="D40">
        <v>219205.2</v>
      </c>
      <c r="E40">
        <v>5945.5</v>
      </c>
      <c r="F40" s="35">
        <f>C40/D40*E40</f>
        <v>4130.505590195853</v>
      </c>
      <c r="J40" s="20">
        <v>4</v>
      </c>
      <c r="K40" s="20"/>
      <c r="L40" s="25"/>
      <c r="M40" s="25"/>
    </row>
    <row r="41" spans="1:13" ht="12.75">
      <c r="A41" t="s">
        <v>28</v>
      </c>
      <c r="C41">
        <v>139932</v>
      </c>
      <c r="D41">
        <v>219205.2</v>
      </c>
      <c r="E41">
        <v>5945.5</v>
      </c>
      <c r="F41" s="35">
        <f>C41/D41*E41</f>
        <v>3795.3739509829147</v>
      </c>
      <c r="J41" s="20">
        <v>5</v>
      </c>
      <c r="K41" s="20"/>
      <c r="L41" s="25"/>
      <c r="M41" s="25"/>
    </row>
    <row r="42" spans="1:13" ht="12.75">
      <c r="A42" t="s">
        <v>29</v>
      </c>
      <c r="F42" s="11">
        <f>M33</f>
        <v>33.068683228</v>
      </c>
      <c r="J42" s="20">
        <v>6</v>
      </c>
      <c r="K42" s="20"/>
      <c r="L42" s="25"/>
      <c r="M42" s="25"/>
    </row>
    <row r="43" spans="1:13" ht="12.75">
      <c r="A43" t="s">
        <v>88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>
        <v>0.05</v>
      </c>
      <c r="E44" t="s">
        <v>17</v>
      </c>
      <c r="F44" s="11">
        <f>B44*D44</f>
        <v>297.27500000000003</v>
      </c>
      <c r="J44" s="20">
        <v>8</v>
      </c>
      <c r="K44" s="20"/>
      <c r="L44" s="25"/>
      <c r="M44" s="25"/>
    </row>
    <row r="45" spans="1:13" ht="12.75">
      <c r="A45" t="s">
        <v>30</v>
      </c>
      <c r="F45" s="11">
        <f>M50</f>
        <v>28.4</v>
      </c>
      <c r="J45" s="20">
        <v>9</v>
      </c>
      <c r="K45" s="20"/>
      <c r="L45" s="25"/>
      <c r="M45" s="25"/>
    </row>
    <row r="46" spans="1:13" ht="12.75">
      <c r="A46" t="s">
        <v>31</v>
      </c>
      <c r="F46" s="5"/>
      <c r="J46" s="20">
        <v>10</v>
      </c>
      <c r="K46" s="20"/>
      <c r="L46" s="25"/>
      <c r="M46" s="25"/>
    </row>
    <row r="47" spans="1:13" ht="12.75">
      <c r="A47" t="s">
        <v>32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0.26</v>
      </c>
      <c r="E48" t="s">
        <v>17</v>
      </c>
      <c r="F48" s="11">
        <f>B48*D48</f>
        <v>1545.8300000000002</v>
      </c>
      <c r="J48" s="20">
        <v>12</v>
      </c>
      <c r="K48" s="20"/>
      <c r="L48" s="25"/>
      <c r="M48" s="25"/>
    </row>
    <row r="49" spans="1:13" ht="12.75">
      <c r="A49" s="4" t="s">
        <v>80</v>
      </c>
      <c r="B49" s="10"/>
      <c r="C49" s="10"/>
      <c r="F49" s="32">
        <f>SUM(F40:F48)</f>
        <v>9830.453224406767</v>
      </c>
      <c r="J49" s="20">
        <v>13</v>
      </c>
      <c r="K49" s="20"/>
      <c r="L49" s="25"/>
      <c r="M49" s="25"/>
    </row>
    <row r="50" spans="1:13" ht="12.75">
      <c r="A50" s="4" t="s">
        <v>78</v>
      </c>
      <c r="F50" s="5"/>
      <c r="J50" s="20"/>
      <c r="K50" s="20"/>
      <c r="L50" s="31" t="s">
        <v>70</v>
      </c>
      <c r="M50" s="34">
        <f>SUM(M37:M49)</f>
        <v>28.4</v>
      </c>
    </row>
    <row r="51" spans="1:6" ht="12.75">
      <c r="A51" t="s">
        <v>33</v>
      </c>
      <c r="B51">
        <v>5945.5</v>
      </c>
      <c r="C51" t="s">
        <v>72</v>
      </c>
      <c r="F51" s="11">
        <v>832</v>
      </c>
    </row>
    <row r="52" spans="1:6" ht="12.75">
      <c r="A52" t="s">
        <v>34</v>
      </c>
      <c r="F52" s="5"/>
    </row>
    <row r="53" spans="1:6" ht="12.75">
      <c r="A53" s="7" t="s">
        <v>90</v>
      </c>
      <c r="F53" s="5"/>
    </row>
    <row r="54" spans="2:6" ht="12.75">
      <c r="B54">
        <v>5945.5</v>
      </c>
      <c r="C54" t="s">
        <v>16</v>
      </c>
      <c r="D54" s="11">
        <v>0.54</v>
      </c>
      <c r="E54" t="s">
        <v>17</v>
      </c>
      <c r="F54" s="11">
        <f>B54*D54</f>
        <v>3210.57</v>
      </c>
    </row>
    <row r="55" spans="1:8" ht="12.75">
      <c r="A55" s="4" t="s">
        <v>79</v>
      </c>
      <c r="F55" s="32">
        <f>F51+F54</f>
        <v>4042.57</v>
      </c>
      <c r="G55" s="7"/>
      <c r="H55" s="7"/>
    </row>
    <row r="56" ht="12.75">
      <c r="A56" s="4" t="s">
        <v>81</v>
      </c>
    </row>
    <row r="57" spans="1:6" ht="12.75">
      <c r="A57" s="7" t="s">
        <v>35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1.68</v>
      </c>
      <c r="E58" t="s">
        <v>17</v>
      </c>
      <c r="F58" s="11">
        <f>B58*D58</f>
        <v>9988.44</v>
      </c>
    </row>
    <row r="59" spans="1:6" ht="12.75">
      <c r="A59" s="4" t="s">
        <v>82</v>
      </c>
      <c r="F59" s="8">
        <f>SUM(F58)</f>
        <v>9988.44</v>
      </c>
    </row>
    <row r="60" spans="1:6" ht="12.75">
      <c r="A60" s="1" t="s">
        <v>36</v>
      </c>
      <c r="B60" s="1"/>
      <c r="F60" s="32">
        <f>F27+F35+F38+F49+F55+F59</f>
        <v>67187.85322440676</v>
      </c>
    </row>
    <row r="61" spans="1:6" ht="12.75">
      <c r="A61" s="1" t="s">
        <v>38</v>
      </c>
      <c r="B61" s="37">
        <v>0.008</v>
      </c>
      <c r="C61" s="1"/>
      <c r="D61" s="1"/>
      <c r="E61" s="1"/>
      <c r="F61" s="32">
        <f>F60*0.8%</f>
        <v>537.5028257952541</v>
      </c>
    </row>
    <row r="62" spans="1:6" ht="15">
      <c r="A62" s="12" t="s">
        <v>39</v>
      </c>
      <c r="B62" s="12"/>
      <c r="C62" s="12"/>
      <c r="D62" s="12"/>
      <c r="E62" s="12"/>
      <c r="F62" s="44">
        <f>F60+F61</f>
        <v>67725.35605020201</v>
      </c>
    </row>
    <row r="63" spans="2:6" ht="12.75">
      <c r="B63" s="38" t="s">
        <v>84</v>
      </c>
      <c r="C63" s="39" t="s">
        <v>85</v>
      </c>
      <c r="D63" s="22" t="s">
        <v>86</v>
      </c>
      <c r="E63" s="22" t="s">
        <v>87</v>
      </c>
      <c r="F63" s="42" t="s">
        <v>95</v>
      </c>
    </row>
    <row r="64" spans="1:6" ht="12.75">
      <c r="A64" s="13"/>
      <c r="B64" s="40">
        <v>41214</v>
      </c>
      <c r="C64" s="41">
        <v>-138760</v>
      </c>
      <c r="D64" s="45">
        <f>F20</f>
        <v>72999.42</v>
      </c>
      <c r="E64" s="45">
        <f>F62</f>
        <v>67725.35605020201</v>
      </c>
      <c r="F64" s="46">
        <f>C64+D64-E64</f>
        <v>-133485.936050202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2012-01-25T14:23:23Z</dcterms:modified>
  <cp:category/>
  <cp:version/>
  <cp:contentType/>
  <cp:contentStatus/>
</cp:coreProperties>
</file>