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<sst xmlns="http://schemas.openxmlformats.org/spreadsheetml/2006/main" count="179" uniqueCount="126">
  <si>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</si>
  <si>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</si>
  <si>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</si>
  <si>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</si>
  <si>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</si>
  <si>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</si>
  <si>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</si>
  <si>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</si>
  <si>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</si>
  <si>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</si>
  <si>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</si>
  <si>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</si>
  <si>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</si>
  <si>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</si>
  <si>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</si>
  <si>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</si>
  <si>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</si>
  <si>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</si>
  <si>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</si>
  <si>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</si>
  <si>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</si>
  <si>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</si>
  <si>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</si>
  <si>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</si>
  <si>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</si>
  <si>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</si>
  <si>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</si>
  <si>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</si>
  <si>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</si>
  <si>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</si>
  <si>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</si>
  <si>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</si>
  <si>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</si>
  <si>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</si>
  <si>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</si>
  <si>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</si>
  <si>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</si>
  <si>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</si>
  <si>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</si>
  <si>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</si>
  <si>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</si>
  <si>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</si>
  <si>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</si>
  <si>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</si>
  <si>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</si>
  <si>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</si>
  <si>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</si>
  <si>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</si>
  <si>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</si>
  <si>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</si>
  <si>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</si>
  <si>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</si>
  <si>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</si>
  <si>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</si>
  <si>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</si>
  <si>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</si>
  <si>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</si>
  <si>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</si>
  <si>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</si>
  <si>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</si>
  <si>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</si>
  <si>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</si>
  <si>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</si>
  <si>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</si>
  <si>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</si>
  <si>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</si>
  <si>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</si>
  <si>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</si>
  <si>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</si>
  <si>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</si>
  <si>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</si>
  <si>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</si>
  <si>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</si>
  <si>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</si>
  <si>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</si>
  <si>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</si>
  <si>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</si>
  <si>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</si>
  <si>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</si>
  <si>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</si>
  <si>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</si>
  <si>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</si>
  <si>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</si>
  <si>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</si>
  <si>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</si>
  <si>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</si>
  <si>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</si>
  <si>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</si>
  <si>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</si>
  <si>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</si>
  <si>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</si>
  <si>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</si>
  <si>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</si>
  <si>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</si>
  <si>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</si>
  <si>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</si>
  <si>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</si>
  <si>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</si>
  <si>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</si>
  <si>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</si>
  <si>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</si>
  <si>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</si>
  <si>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</si>
  <si>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</si>
  <si>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1.2 Аренда (Спарк)</t>
  </si>
  <si>
    <t>1 ставка</t>
  </si>
  <si>
    <t>0,4ставки</t>
  </si>
  <si>
    <t>4шт</t>
  </si>
  <si>
    <t>ост.на 01.05.</t>
  </si>
  <si>
    <t>апрель</t>
  </si>
  <si>
    <t xml:space="preserve">                    за апрель  2011 г. г.</t>
  </si>
  <si>
    <t>Смена труб Д 32 м/пл (18мп)</t>
  </si>
  <si>
    <t>Труба Д 32 м/пл</t>
  </si>
  <si>
    <t>18мп</t>
  </si>
  <si>
    <t>Уголок 32</t>
  </si>
  <si>
    <t>Тройник 32</t>
  </si>
  <si>
    <t>5шт</t>
  </si>
  <si>
    <t>Муфта 32</t>
  </si>
  <si>
    <t>Остекление (0,84м2) п-д1</t>
  </si>
  <si>
    <t>Стекло</t>
  </si>
  <si>
    <t>0,84м2</t>
  </si>
  <si>
    <t>Переходник 32</t>
  </si>
  <si>
    <t>1шт</t>
  </si>
  <si>
    <t>Ремонтоконных переплетов п-д1 (2шт)</t>
  </si>
  <si>
    <t>Смена ламп (10шт)</t>
  </si>
  <si>
    <t>10шт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</si>
</sst>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3163.7</v>
      </c>
      <c r="F7" t="s">
        <v>93</v>
      </c>
      <c r="J7" s="15"/>
      <c r="K7" s="15" t="s">
        <v>69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820.7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591.1</v>
      </c>
      <c r="F10" t="s">
        <v>93</v>
      </c>
      <c r="J10" s="16"/>
      <c r="K10" s="18" t="s">
        <v>74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4498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345.5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33082.1</v>
      </c>
      <c r="J16" s="15" t="s">
        <v>79</v>
      </c>
      <c r="K16" s="26" t="s">
        <v>80</v>
      </c>
      <c r="L16" s="21">
        <v>2</v>
      </c>
      <c r="M16" s="34">
        <f>L16*81.37*1.262</f>
        <v>205.37788</v>
      </c>
    </row>
    <row r="17" spans="1:13" ht="12.75">
      <c r="A17" t="s">
        <v>11</v>
      </c>
      <c r="F17" s="5">
        <v>30640.76</v>
      </c>
      <c r="J17" s="16" t="s">
        <v>81</v>
      </c>
      <c r="K17" s="18" t="s">
        <v>82</v>
      </c>
      <c r="L17" s="23">
        <v>2.97</v>
      </c>
      <c r="M17" s="34">
        <f>L17*81.37*1.262</f>
        <v>304.9861518000001</v>
      </c>
    </row>
    <row r="18" spans="2:13" ht="12.75">
      <c r="B18" t="s">
        <v>12</v>
      </c>
      <c r="F18" s="9">
        <f>F17/F16</f>
        <v>0.9262035965068723</v>
      </c>
      <c r="J18" s="20"/>
      <c r="K18" s="27" t="s">
        <v>83</v>
      </c>
      <c r="L18" s="28">
        <f>SUM(L7:L17)</f>
        <v>20.97</v>
      </c>
      <c r="M18" s="35">
        <f>SUM(M7:M17)</f>
        <v>2153.3870718000003</v>
      </c>
    </row>
    <row r="19" spans="1:11" ht="12.75">
      <c r="A19" t="s">
        <v>104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30760.76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25">
        <v>27.9</v>
      </c>
      <c r="M22" s="34">
        <f>L22*81.37*1.15*1.262</f>
        <v>3294.7746399</v>
      </c>
    </row>
    <row r="23" spans="10:13" ht="12.75">
      <c r="J23" s="20">
        <v>2</v>
      </c>
      <c r="K23" s="20" t="s">
        <v>118</v>
      </c>
      <c r="L23" s="25">
        <v>2.61</v>
      </c>
      <c r="M23" s="34">
        <f aca="true" t="shared" si="0" ref="M23:M35">L23*81.37*1.15*1.262</f>
        <v>308.22085340999996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123</v>
      </c>
      <c r="L24" s="25">
        <v>7.53</v>
      </c>
      <c r="M24" s="34">
        <f t="shared" si="0"/>
        <v>889.2348759300002</v>
      </c>
    </row>
    <row r="25" spans="1:13" ht="12.75">
      <c r="A25" t="s">
        <v>16</v>
      </c>
      <c r="D25" t="s">
        <v>105</v>
      </c>
      <c r="F25" s="11">
        <v>5439.22</v>
      </c>
      <c r="J25" s="20">
        <v>4</v>
      </c>
      <c r="K25" s="20" t="s">
        <v>124</v>
      </c>
      <c r="L25" s="25">
        <v>0.7</v>
      </c>
      <c r="M25" s="34">
        <f t="shared" si="0"/>
        <v>82.66459669999999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591.1</v>
      </c>
      <c r="C31" t="s">
        <v>19</v>
      </c>
      <c r="D31" s="5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4498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106</v>
      </c>
      <c r="J35" s="20">
        <v>14</v>
      </c>
      <c r="K35" s="20"/>
      <c r="L35" s="25"/>
      <c r="M35" s="34">
        <f t="shared" si="0"/>
        <v>0</v>
      </c>
    </row>
    <row r="36" spans="2:13" ht="12.75">
      <c r="B36">
        <v>345.5</v>
      </c>
      <c r="C36" t="s">
        <v>19</v>
      </c>
      <c r="D36" s="5">
        <v>6.17</v>
      </c>
      <c r="E36" t="s">
        <v>20</v>
      </c>
      <c r="F36" s="11">
        <v>1810.21</v>
      </c>
      <c r="J36" s="20"/>
      <c r="K36" s="30" t="s">
        <v>83</v>
      </c>
      <c r="L36" s="28">
        <f>SUM(L22:L35)</f>
        <v>38.74</v>
      </c>
      <c r="M36" s="35">
        <f>SUM(M22:M35)</f>
        <v>4574.8949659400005</v>
      </c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3163.7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5"/>
      <c r="M40" s="28"/>
    </row>
    <row r="41" spans="1:11" ht="12.75">
      <c r="A41" s="4" t="s">
        <v>57</v>
      </c>
      <c r="F41" s="33">
        <f>F25+F36+F40</f>
        <v>7249.43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C44" s="13"/>
      <c r="D44" s="46"/>
      <c r="E44" s="13"/>
      <c r="F44" s="11"/>
      <c r="J44" s="20">
        <v>1</v>
      </c>
      <c r="K44" s="20" t="s">
        <v>112</v>
      </c>
      <c r="L44" s="25" t="s">
        <v>113</v>
      </c>
      <c r="M44" s="25">
        <v>2448</v>
      </c>
    </row>
    <row r="45" spans="2:13" ht="12.75">
      <c r="B45">
        <v>3163.7</v>
      </c>
      <c r="C45" t="s">
        <v>93</v>
      </c>
      <c r="D45" s="37"/>
      <c r="E45">
        <v>76.53</v>
      </c>
      <c r="F45" s="11">
        <v>2303</v>
      </c>
      <c r="J45" s="20">
        <v>2</v>
      </c>
      <c r="K45" s="20" t="s">
        <v>114</v>
      </c>
      <c r="L45" s="25" t="s">
        <v>107</v>
      </c>
      <c r="M45" s="25">
        <v>108.6</v>
      </c>
    </row>
    <row r="46" spans="1:13" ht="12.75">
      <c r="A46" t="s">
        <v>33</v>
      </c>
      <c r="J46" s="20">
        <v>3</v>
      </c>
      <c r="K46" s="20" t="s">
        <v>115</v>
      </c>
      <c r="L46" s="25" t="s">
        <v>116</v>
      </c>
      <c r="M46" s="25">
        <v>90</v>
      </c>
    </row>
    <row r="47" spans="2:13" ht="12.75">
      <c r="B47">
        <v>3163.7</v>
      </c>
      <c r="C47" t="s">
        <v>93</v>
      </c>
      <c r="D47" s="37"/>
      <c r="E47">
        <v>28.05</v>
      </c>
      <c r="F47" s="11">
        <v>901</v>
      </c>
      <c r="J47" s="20">
        <v>4</v>
      </c>
      <c r="K47" s="20" t="s">
        <v>117</v>
      </c>
      <c r="L47" s="25" t="s">
        <v>116</v>
      </c>
      <c r="M47" s="25">
        <v>950</v>
      </c>
    </row>
    <row r="48" spans="1:13" ht="12.75">
      <c r="A48" t="s">
        <v>34</v>
      </c>
      <c r="J48" s="20">
        <v>5</v>
      </c>
      <c r="K48" s="20" t="s">
        <v>119</v>
      </c>
      <c r="L48" s="25" t="s">
        <v>120</v>
      </c>
      <c r="M48" s="25">
        <v>135.44</v>
      </c>
    </row>
    <row r="49" spans="2:13" ht="12.75">
      <c r="B49">
        <f>F49/D49</f>
        <v>433</v>
      </c>
      <c r="C49" t="s">
        <v>35</v>
      </c>
      <c r="D49" s="5">
        <v>2.73</v>
      </c>
      <c r="E49" t="s">
        <v>20</v>
      </c>
      <c r="F49" s="5">
        <v>1182.09</v>
      </c>
      <c r="J49" s="20">
        <v>7</v>
      </c>
      <c r="K49" s="20" t="s">
        <v>121</v>
      </c>
      <c r="L49" s="25" t="s">
        <v>122</v>
      </c>
      <c r="M49" s="25">
        <v>14</v>
      </c>
    </row>
    <row r="50" spans="1:13" ht="12.75">
      <c r="A50" t="s">
        <v>36</v>
      </c>
      <c r="J50" s="20">
        <v>8</v>
      </c>
      <c r="K50" s="20" t="s">
        <v>101</v>
      </c>
      <c r="L50" s="25" t="s">
        <v>125</v>
      </c>
      <c r="M50" s="25">
        <v>56.8</v>
      </c>
    </row>
    <row r="51" spans="2:13" ht="12.75">
      <c r="B51">
        <v>820.7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3163.7</v>
      </c>
      <c r="C52" t="s">
        <v>19</v>
      </c>
      <c r="D52" s="5">
        <v>0.03</v>
      </c>
      <c r="E52" t="s">
        <v>20</v>
      </c>
      <c r="F52" s="11">
        <f>B52*D52</f>
        <v>94.91099999999999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SUM(F44:F54)</f>
        <v>4481.001</v>
      </c>
      <c r="J55" s="20"/>
      <c r="K55" s="20"/>
      <c r="L55" s="32" t="s">
        <v>91</v>
      </c>
      <c r="M55" s="28">
        <f>SUM(M44:M54)</f>
        <v>3802.84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3163.7</v>
      </c>
      <c r="F59" s="38">
        <f>C59/D59*E59</f>
        <v>2094.155185643406</v>
      </c>
    </row>
    <row r="60" spans="1:6" ht="12.75">
      <c r="A60" t="s">
        <v>42</v>
      </c>
      <c r="C60">
        <v>149158</v>
      </c>
      <c r="D60">
        <v>219205.2</v>
      </c>
      <c r="E60">
        <v>3163.7</v>
      </c>
      <c r="F60" s="38">
        <f>C60/D60*E60</f>
        <v>2152.737091090905</v>
      </c>
    </row>
    <row r="61" spans="1:6" ht="12.75">
      <c r="A61" t="s">
        <v>43</v>
      </c>
      <c r="F61" s="5">
        <v>4574.89</v>
      </c>
    </row>
    <row r="62" spans="1:6" ht="12.75">
      <c r="A62" t="s">
        <v>100</v>
      </c>
      <c r="F62" s="5"/>
    </row>
    <row r="63" spans="2:6" ht="12.75">
      <c r="B63">
        <v>3163.7</v>
      </c>
      <c r="C63" t="s">
        <v>19</v>
      </c>
      <c r="D63" s="5">
        <v>0.05</v>
      </c>
      <c r="E63" t="s">
        <v>20</v>
      </c>
      <c r="F63" s="11">
        <f>B63*D63</f>
        <v>158.185</v>
      </c>
    </row>
    <row r="64" spans="1:6" ht="12.75">
      <c r="A64" t="s">
        <v>44</v>
      </c>
      <c r="F64" s="5">
        <v>3802.84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3163.7</v>
      </c>
      <c r="C67" t="s">
        <v>19</v>
      </c>
      <c r="D67" s="11">
        <v>0.17</v>
      </c>
      <c r="E67" t="s">
        <v>20</v>
      </c>
      <c r="F67" s="11">
        <f>B67*D67</f>
        <v>537.829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13320.63627673431</v>
      </c>
    </row>
    <row r="71" ht="12.75">
      <c r="A71" s="4" t="s">
        <v>49</v>
      </c>
    </row>
    <row r="72" spans="1:6" ht="12.75">
      <c r="A72" t="s">
        <v>50</v>
      </c>
      <c r="B72">
        <v>3163.7</v>
      </c>
      <c r="C72" t="s">
        <v>93</v>
      </c>
      <c r="F72" s="11">
        <v>506</v>
      </c>
    </row>
    <row r="73" spans="1:6" ht="12.75">
      <c r="A73" t="s">
        <v>51</v>
      </c>
      <c r="F73" s="5"/>
    </row>
    <row r="74" spans="1:6" ht="12.75">
      <c r="A74" s="7" t="s">
        <v>103</v>
      </c>
      <c r="F74" s="5"/>
    </row>
    <row r="75" spans="2:6" ht="12.75">
      <c r="B75">
        <v>3163.7</v>
      </c>
      <c r="C75" t="s">
        <v>19</v>
      </c>
      <c r="D75" s="11">
        <v>0.69</v>
      </c>
      <c r="E75" t="s">
        <v>20</v>
      </c>
      <c r="F75" s="11">
        <f>B75*D75</f>
        <v>2182.9529999999995</v>
      </c>
    </row>
    <row r="76" spans="1:6" ht="12.75">
      <c r="A76" s="4" t="s">
        <v>52</v>
      </c>
      <c r="F76" s="33">
        <f>F72+F75</f>
        <v>2688.9529999999995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3163.7</v>
      </c>
      <c r="C80" t="s">
        <v>19</v>
      </c>
      <c r="D80" s="11">
        <v>1.59</v>
      </c>
      <c r="E80" t="s">
        <v>20</v>
      </c>
      <c r="F80" s="5">
        <f>B80*D80</f>
        <v>5030.283</v>
      </c>
      <c r="G80" s="7"/>
      <c r="H80" s="7"/>
      <c r="I80" s="7"/>
    </row>
    <row r="81" spans="1:6" ht="12.75">
      <c r="A81" s="4" t="s">
        <v>55</v>
      </c>
      <c r="F81" s="8">
        <f>SUM(F80)</f>
        <v>5030.283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32770.30327673432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262.16242621387454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6">
        <f>F83+F85</f>
        <v>33032.46570294819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108</v>
      </c>
    </row>
    <row r="89" spans="1:6" ht="12.75">
      <c r="A89" s="13"/>
      <c r="B89" s="42">
        <v>40634</v>
      </c>
      <c r="C89" s="43">
        <v>45087</v>
      </c>
      <c r="D89" s="23">
        <v>30761</v>
      </c>
      <c r="E89" s="23">
        <v>33032</v>
      </c>
      <c r="F89" s="45">
        <f>C89+D89-E89</f>
        <v>42816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2011-02-26T16:08:55Z</cp:lastPrinted>
  <dcterms:created xsi:type="dcterms:W3CDTF">2008-08-18T07:30:19Z</dcterms:created>
  <dcterms:modified xsi:type="dcterms:W3CDTF">2011-06-20T08:10:47Z</dcterms:modified>
  <cp:category/>
  <cp:version/>
  <cp:contentType/>
  <cp:contentStatus/>
</cp:coreProperties>
</file>