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<sst xmlns="http://schemas.openxmlformats.org/spreadsheetml/2006/main" count="120" uniqueCount="96">
  <si>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</si>
  <si>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</si>
  <si>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</si>
  <si>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</si>
  <si>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</si>
  <si>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</si>
  <si>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</si>
  <si>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</si>
  <si>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</si>
  <si>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</si>
  <si>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</si>
  <si>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</si>
  <si>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</si>
  <si>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</si>
  <si>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</si>
  <si>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</si>
  <si>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</si>
  <si>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</si>
  <si>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</si>
  <si>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</si>
  <si>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</si>
  <si>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</si>
  <si>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</si>
  <si>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</si>
  <si>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</si>
  <si>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</si>
  <si>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</si>
  <si>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</si>
  <si>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</si>
  <si>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</si>
  <si>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</si>
  <si>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</si>
  <si>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</si>
  <si>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</si>
  <si>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</si>
  <si>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</si>
  <si>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</si>
  <si>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</si>
  <si>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</si>
  <si>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</si>
  <si>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</si>
  <si>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</si>
  <si>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</si>
  <si>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</si>
  <si>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</si>
  <si>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</si>
  <si>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</si>
  <si>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</si>
  <si>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</si>
  <si>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</si>
  <si>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</si>
  <si>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</si>
  <si>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</si>
  <si>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</si>
  <si>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</si>
  <si>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</si>
  <si>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</si>
  <si>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</si>
  <si>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</si>
  <si>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</si>
  <si>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</si>
  <si>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</si>
  <si>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</si>
  <si>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</si>
  <si>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</si>
  <si>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</si>
  <si>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</si>
  <si>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</si>
  <si>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</si>
  <si>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</si>
  <si>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</si>
  <si>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</si>
  <si>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</si>
  <si>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</si>
  <si>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</si>
  <si>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</si>
  <si>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</si>
  <si>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</si>
  <si>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</si>
  <si>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</si>
  <si>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</si>
  <si>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</si>
  <si>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</si>
  <si>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</si>
  <si>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</si>
  <si>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</si>
  <si>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</si>
  <si>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</si>
  <si>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</si>
  <si>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</si>
  <si>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 xml:space="preserve">         за</t>
  </si>
  <si>
    <t>ост.на 01.01</t>
  </si>
  <si>
    <t>декабрь</t>
  </si>
  <si>
    <t xml:space="preserve">                    за декабрь  2011 г.</t>
  </si>
  <si>
    <t>3.  Материалы</t>
  </si>
  <si>
    <t>исправление за март 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</si>
</sst>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H59" sqref="H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79</v>
      </c>
      <c r="C2" s="1"/>
      <c r="D2" s="1" t="s">
        <v>80</v>
      </c>
      <c r="K2" t="s">
        <v>93</v>
      </c>
    </row>
    <row r="3" spans="2:13" ht="12.75">
      <c r="B3" s="1" t="s">
        <v>90</v>
      </c>
      <c r="C3" s="41" t="s">
        <v>92</v>
      </c>
      <c r="D3" s="1" t="s">
        <v>87</v>
      </c>
      <c r="J3" s="13" t="s">
        <v>47</v>
      </c>
      <c r="K3" s="28" t="s">
        <v>73</v>
      </c>
      <c r="L3" s="21" t="s">
        <v>50</v>
      </c>
      <c r="M3" s="21" t="s">
        <v>53</v>
      </c>
    </row>
    <row r="4" spans="10:13" ht="12.75">
      <c r="J4" s="14" t="s">
        <v>48</v>
      </c>
      <c r="K4" s="20" t="s">
        <v>49</v>
      </c>
      <c r="L4" s="20" t="s">
        <v>51</v>
      </c>
      <c r="M4" s="20" t="s">
        <v>54</v>
      </c>
    </row>
    <row r="5" spans="2:13" ht="12.75">
      <c r="B5" t="s">
        <v>1</v>
      </c>
      <c r="J5" s="14"/>
      <c r="K5" s="14"/>
      <c r="L5" s="20" t="s">
        <v>52</v>
      </c>
      <c r="M5" s="20"/>
    </row>
    <row r="6" spans="10:13" ht="12.75">
      <c r="J6" s="13">
        <v>1</v>
      </c>
      <c r="K6" s="13" t="s">
        <v>55</v>
      </c>
      <c r="L6" s="13"/>
      <c r="M6" s="13"/>
    </row>
    <row r="7" spans="1:13" ht="12.75">
      <c r="A7" t="s">
        <v>2</v>
      </c>
      <c r="E7">
        <v>393.9</v>
      </c>
      <c r="F7" t="s">
        <v>78</v>
      </c>
      <c r="J7" s="14"/>
      <c r="K7" s="14" t="s">
        <v>56</v>
      </c>
      <c r="L7" s="20">
        <v>1</v>
      </c>
      <c r="M7" s="32">
        <f>L7*81.37*1.262</f>
        <v>102.68894</v>
      </c>
    </row>
    <row r="8" spans="1:13" ht="12.75">
      <c r="A8" t="s">
        <v>3</v>
      </c>
      <c r="E8">
        <v>0</v>
      </c>
      <c r="F8" t="s">
        <v>78</v>
      </c>
      <c r="J8" s="15"/>
      <c r="K8" s="15" t="s">
        <v>57</v>
      </c>
      <c r="L8" s="22">
        <v>0</v>
      </c>
      <c r="M8" s="32">
        <f>L8*81.37*1.262</f>
        <v>0</v>
      </c>
    </row>
    <row r="9" spans="1:13" ht="12.75">
      <c r="A9" t="s">
        <v>4</v>
      </c>
      <c r="J9" s="14">
        <v>2</v>
      </c>
      <c r="K9" s="23" t="s">
        <v>58</v>
      </c>
      <c r="L9" s="20"/>
      <c r="M9" s="32"/>
    </row>
    <row r="10" spans="1:13" ht="12.75">
      <c r="A10" t="s">
        <v>5</v>
      </c>
      <c r="E10">
        <v>122</v>
      </c>
      <c r="F10" t="s">
        <v>78</v>
      </c>
      <c r="J10" s="15"/>
      <c r="K10" s="17" t="s">
        <v>61</v>
      </c>
      <c r="L10" s="22">
        <v>0</v>
      </c>
      <c r="M10" s="32">
        <f>L10*81.37*1.262</f>
        <v>0</v>
      </c>
    </row>
    <row r="11" spans="1:13" ht="12.75">
      <c r="A11" t="s">
        <v>6</v>
      </c>
      <c r="E11">
        <v>1592</v>
      </c>
      <c r="F11" t="s">
        <v>78</v>
      </c>
      <c r="J11" s="13">
        <v>3</v>
      </c>
      <c r="K11" s="16" t="s">
        <v>59</v>
      </c>
      <c r="L11" s="21"/>
      <c r="M11" s="32"/>
    </row>
    <row r="12" spans="1:13" ht="12.75">
      <c r="A12" t="s">
        <v>7</v>
      </c>
      <c r="E12">
        <v>28</v>
      </c>
      <c r="F12" t="s">
        <v>78</v>
      </c>
      <c r="J12" s="15"/>
      <c r="K12" s="17" t="s">
        <v>60</v>
      </c>
      <c r="L12" s="22">
        <v>0</v>
      </c>
      <c r="M12" s="32">
        <f>L12*81.37*1.262</f>
        <v>0</v>
      </c>
    </row>
    <row r="13" spans="10:13" ht="12.75">
      <c r="J13" s="19">
        <v>4</v>
      </c>
      <c r="K13" s="18" t="s">
        <v>62</v>
      </c>
      <c r="L13" s="24">
        <v>0</v>
      </c>
      <c r="M13" s="32">
        <f>L13*81.37*1.262</f>
        <v>0</v>
      </c>
    </row>
    <row r="14" spans="2:13" ht="12.75">
      <c r="B14" s="1" t="s">
        <v>8</v>
      </c>
      <c r="C14" s="1"/>
      <c r="J14" s="13">
        <v>5</v>
      </c>
      <c r="K14" s="16" t="s">
        <v>63</v>
      </c>
      <c r="L14" s="21"/>
      <c r="M14" s="32"/>
    </row>
    <row r="15" spans="10:13" ht="12.75">
      <c r="J15" s="14" t="s">
        <v>64</v>
      </c>
      <c r="K15" s="25" t="s">
        <v>65</v>
      </c>
      <c r="L15" s="20">
        <v>0</v>
      </c>
      <c r="M15" s="32">
        <f>L15*81.37*1.262</f>
        <v>0</v>
      </c>
    </row>
    <row r="16" spans="1:13" ht="12.75">
      <c r="A16" s="2" t="s">
        <v>9</v>
      </c>
      <c r="F16" s="10">
        <v>3970.51</v>
      </c>
      <c r="J16" s="14" t="s">
        <v>66</v>
      </c>
      <c r="K16" s="25" t="s">
        <v>67</v>
      </c>
      <c r="L16" s="20">
        <v>0</v>
      </c>
      <c r="M16" s="32">
        <f>L16*81.37*1.262</f>
        <v>0</v>
      </c>
    </row>
    <row r="17" spans="1:13" ht="12.75">
      <c r="A17" t="s">
        <v>10</v>
      </c>
      <c r="F17" s="5">
        <v>1986.76</v>
      </c>
      <c r="J17" s="15" t="s">
        <v>68</v>
      </c>
      <c r="K17" s="17" t="s">
        <v>69</v>
      </c>
      <c r="L17" s="22">
        <v>1.52</v>
      </c>
      <c r="M17" s="32">
        <f>L17*81.37*1.262</f>
        <v>156.0871888</v>
      </c>
    </row>
    <row r="18" spans="2:13" ht="12.75">
      <c r="B18" t="s">
        <v>11</v>
      </c>
      <c r="F18" s="8">
        <f>F17/F16</f>
        <v>0.5003790445056177</v>
      </c>
      <c r="J18" s="19"/>
      <c r="K18" s="26" t="s">
        <v>70</v>
      </c>
      <c r="L18" s="27">
        <f>SUM(L7:L17)</f>
        <v>2.52</v>
      </c>
      <c r="M18" s="33">
        <f>SUM(M7:M17)</f>
        <v>258.77612880000004</v>
      </c>
    </row>
    <row r="19" spans="1:11" ht="12.75">
      <c r="A19" t="s">
        <v>12</v>
      </c>
      <c r="F19" s="5">
        <v>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1986.76</v>
      </c>
      <c r="J20" s="21" t="s">
        <v>47</v>
      </c>
      <c r="K20" s="13"/>
      <c r="L20" s="21" t="s">
        <v>50</v>
      </c>
      <c r="M20" s="21" t="s">
        <v>53</v>
      </c>
    </row>
    <row r="21" spans="10:13" ht="12.75">
      <c r="J21" s="22" t="s">
        <v>48</v>
      </c>
      <c r="K21" s="22" t="s">
        <v>49</v>
      </c>
      <c r="L21" s="22" t="s">
        <v>72</v>
      </c>
      <c r="M21" s="22" t="s">
        <v>54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L22*81.37*1.15*1.262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89</v>
      </c>
      <c r="F25" s="10">
        <v>1087.84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94</v>
      </c>
      <c r="F27" s="5">
        <v>114.23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44</v>
      </c>
      <c r="F28" s="31">
        <f>F25+F26+F27</f>
        <v>1202.07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21</v>
      </c>
      <c r="F30" s="10">
        <v>277</v>
      </c>
      <c r="J30" s="22"/>
      <c r="K30" s="42"/>
      <c r="L30" s="22"/>
      <c r="M30" s="32">
        <f t="shared" si="0"/>
        <v>0</v>
      </c>
    </row>
    <row r="31" spans="1:13" ht="12.75">
      <c r="A31" t="s">
        <v>22</v>
      </c>
      <c r="F31" s="10">
        <v>107</v>
      </c>
      <c r="J31" s="19"/>
      <c r="K31" s="43"/>
      <c r="L31" s="24"/>
      <c r="M31" s="32">
        <f t="shared" si="0"/>
        <v>0</v>
      </c>
    </row>
    <row r="32" spans="1:13" ht="12.75">
      <c r="A32" t="s">
        <v>23</v>
      </c>
      <c r="J32" s="19"/>
      <c r="K32" s="29" t="s">
        <v>70</v>
      </c>
      <c r="L32" s="27">
        <f>SUM(L31:L31)</f>
        <v>0</v>
      </c>
      <c r="M32" s="33">
        <f>SUM(M22:M31)</f>
        <v>0</v>
      </c>
    </row>
    <row r="33" spans="2:11" ht="12.75">
      <c r="B33">
        <f>F33/D33</f>
        <v>126.00000000000001</v>
      </c>
      <c r="C33" t="s">
        <v>24</v>
      </c>
      <c r="D33" s="5">
        <v>2.73</v>
      </c>
      <c r="E33" t="s">
        <v>18</v>
      </c>
      <c r="F33" s="5">
        <v>343.98</v>
      </c>
      <c r="K33" s="1" t="s">
        <v>74</v>
      </c>
    </row>
    <row r="34" spans="1:13" ht="12.75">
      <c r="A34" t="s">
        <v>25</v>
      </c>
      <c r="B34">
        <v>0</v>
      </c>
      <c r="C34" t="s">
        <v>17</v>
      </c>
      <c r="D34" s="5">
        <v>0</v>
      </c>
      <c r="E34" t="s">
        <v>18</v>
      </c>
      <c r="F34" s="5">
        <f>B34*D34</f>
        <v>0</v>
      </c>
      <c r="J34" s="21" t="s">
        <v>47</v>
      </c>
      <c r="K34" s="21"/>
      <c r="L34" s="21" t="s">
        <v>75</v>
      </c>
      <c r="M34" s="21" t="s">
        <v>53</v>
      </c>
    </row>
    <row r="35" spans="1:13" ht="12.75">
      <c r="A35" t="s">
        <v>26</v>
      </c>
      <c r="F35" s="5">
        <v>0</v>
      </c>
      <c r="J35" s="22" t="s">
        <v>48</v>
      </c>
      <c r="K35" s="22" t="s">
        <v>49</v>
      </c>
      <c r="L35" s="22"/>
      <c r="M35" s="22" t="s">
        <v>76</v>
      </c>
    </row>
    <row r="36" spans="1:13" ht="12.75">
      <c r="A36" s="4" t="s">
        <v>27</v>
      </c>
      <c r="B36" s="9"/>
      <c r="C36" s="9"/>
      <c r="F36" s="31">
        <f>SUM(F30:F35)</f>
        <v>727.98</v>
      </c>
      <c r="J36" s="22">
        <v>1</v>
      </c>
      <c r="K36" s="42"/>
      <c r="L36" s="22"/>
      <c r="M36" s="22"/>
    </row>
    <row r="37" spans="1:13" ht="12.75">
      <c r="A37" s="4" t="s">
        <v>28</v>
      </c>
      <c r="B37" s="4"/>
      <c r="J37" s="22">
        <v>2</v>
      </c>
      <c r="K37" s="42"/>
      <c r="L37" s="22"/>
      <c r="M37" s="22"/>
    </row>
    <row r="38" spans="1:13" ht="12.75">
      <c r="A38" t="s">
        <v>29</v>
      </c>
      <c r="C38">
        <v>150029</v>
      </c>
      <c r="D38">
        <v>219171.6</v>
      </c>
      <c r="E38">
        <v>393.9</v>
      </c>
      <c r="F38" s="34">
        <f>C38/D38*E38</f>
        <v>269.6354048608487</v>
      </c>
      <c r="J38" s="22">
        <v>3</v>
      </c>
      <c r="K38" s="42"/>
      <c r="L38" s="22"/>
      <c r="M38" s="22"/>
    </row>
    <row r="39" spans="1:13" ht="12.75">
      <c r="A39" t="s">
        <v>30</v>
      </c>
      <c r="C39">
        <v>143976</v>
      </c>
      <c r="D39">
        <v>219171.6</v>
      </c>
      <c r="E39">
        <v>393.9</v>
      </c>
      <c r="F39" s="34">
        <f>C39/D39*E39</f>
        <v>258.7568206829717</v>
      </c>
      <c r="J39" s="22">
        <v>4</v>
      </c>
      <c r="K39" s="42"/>
      <c r="L39" s="22"/>
      <c r="M39" s="22"/>
    </row>
    <row r="40" spans="1:13" ht="12.75">
      <c r="A40" t="s">
        <v>31</v>
      </c>
      <c r="F40" s="10">
        <f>M32</f>
        <v>0</v>
      </c>
      <c r="J40" s="22">
        <v>5</v>
      </c>
      <c r="K40" s="42"/>
      <c r="L40" s="22"/>
      <c r="M40" s="22"/>
    </row>
    <row r="41" spans="1:13" ht="12.75">
      <c r="A41" t="s">
        <v>86</v>
      </c>
      <c r="F41" s="5"/>
      <c r="J41" s="22">
        <v>6</v>
      </c>
      <c r="K41" s="42"/>
      <c r="L41" s="22"/>
      <c r="M41" s="22"/>
    </row>
    <row r="42" spans="2:13" ht="12.75">
      <c r="B42">
        <v>393.9</v>
      </c>
      <c r="C42" t="s">
        <v>17</v>
      </c>
      <c r="D42" s="5"/>
      <c r="F42" s="10">
        <f>B42*D42</f>
        <v>0</v>
      </c>
      <c r="J42" s="22">
        <v>7</v>
      </c>
      <c r="K42" s="42"/>
      <c r="L42" s="22"/>
      <c r="M42" s="22"/>
    </row>
    <row r="43" spans="1:13" ht="12.75">
      <c r="A43" t="s">
        <v>32</v>
      </c>
      <c r="F43" s="10">
        <f>M46</f>
        <v>0</v>
      </c>
      <c r="J43" s="22">
        <v>8</v>
      </c>
      <c r="K43" s="42"/>
      <c r="L43" s="22"/>
      <c r="M43" s="22"/>
    </row>
    <row r="44" spans="1:13" ht="12.75">
      <c r="A44" t="s">
        <v>33</v>
      </c>
      <c r="F44" s="5"/>
      <c r="J44" s="22">
        <v>9</v>
      </c>
      <c r="K44" s="42"/>
      <c r="L44" s="22"/>
      <c r="M44" s="22"/>
    </row>
    <row r="45" spans="1:13" ht="12.75">
      <c r="A45" t="s">
        <v>34</v>
      </c>
      <c r="F45" s="5"/>
      <c r="J45" s="19"/>
      <c r="K45" s="43"/>
      <c r="L45" s="24"/>
      <c r="M45" s="24">
        <v>0</v>
      </c>
    </row>
    <row r="46" spans="2:13" ht="12.75">
      <c r="B46">
        <v>393.9</v>
      </c>
      <c r="C46" t="s">
        <v>17</v>
      </c>
      <c r="D46" s="10">
        <v>0.25</v>
      </c>
      <c r="E46" t="s">
        <v>18</v>
      </c>
      <c r="F46" s="10">
        <f>B46*D46</f>
        <v>98.475</v>
      </c>
      <c r="J46" s="19"/>
      <c r="K46" s="19"/>
      <c r="L46" s="30" t="s">
        <v>77</v>
      </c>
      <c r="M46" s="33">
        <f>SUM(M36:M45)</f>
        <v>0</v>
      </c>
    </row>
    <row r="47" spans="1:6" ht="12.75">
      <c r="A47" s="4" t="s">
        <v>35</v>
      </c>
      <c r="B47" s="9"/>
      <c r="C47" s="9"/>
      <c r="F47" s="31">
        <f>SUM(F38:F46)</f>
        <v>626.8672255438204</v>
      </c>
    </row>
    <row r="48" spans="1:6" ht="12.75">
      <c r="A48" s="4" t="s">
        <v>36</v>
      </c>
      <c r="F48" s="5"/>
    </row>
    <row r="49" spans="1:6" ht="12.75">
      <c r="A49" t="s">
        <v>37</v>
      </c>
      <c r="B49">
        <v>393.9</v>
      </c>
      <c r="C49" t="s">
        <v>78</v>
      </c>
      <c r="F49" s="10">
        <v>63</v>
      </c>
    </row>
    <row r="50" ht="12.75">
      <c r="A50" t="s">
        <v>38</v>
      </c>
    </row>
    <row r="51" ht="12.75">
      <c r="A51" s="7" t="s">
        <v>88</v>
      </c>
    </row>
    <row r="52" spans="2:6" ht="12.75">
      <c r="B52">
        <v>393.9</v>
      </c>
      <c r="C52" t="s">
        <v>17</v>
      </c>
      <c r="D52" s="10">
        <v>0.55</v>
      </c>
      <c r="E52" t="s">
        <v>18</v>
      </c>
      <c r="F52" s="10">
        <f>B52*D52</f>
        <v>216.645</v>
      </c>
    </row>
    <row r="53" spans="1:6" ht="12.75">
      <c r="A53" s="4" t="s">
        <v>39</v>
      </c>
      <c r="F53" s="31">
        <f>F49+F52</f>
        <v>279.645</v>
      </c>
    </row>
    <row r="54" ht="12.75">
      <c r="A54" s="4" t="s">
        <v>40</v>
      </c>
    </row>
    <row r="55" spans="1:6" ht="12.75">
      <c r="A55" s="7" t="s">
        <v>41</v>
      </c>
      <c r="B55" s="7"/>
      <c r="C55" s="7"/>
      <c r="D55" s="7"/>
      <c r="E55" s="7"/>
      <c r="F55" s="7"/>
    </row>
    <row r="56" spans="2:6" ht="12.75">
      <c r="B56">
        <v>393.9</v>
      </c>
      <c r="C56" t="s">
        <v>17</v>
      </c>
      <c r="D56" s="10">
        <v>2.24</v>
      </c>
      <c r="E56" t="s">
        <v>18</v>
      </c>
      <c r="F56" s="10">
        <f>B56*D56</f>
        <v>882.336</v>
      </c>
    </row>
    <row r="57" spans="1:6" ht="12.75">
      <c r="A57" s="4" t="s">
        <v>42</v>
      </c>
      <c r="F57" s="31">
        <f>SUM(F56)</f>
        <v>882.336</v>
      </c>
    </row>
    <row r="58" spans="1:6" ht="12.75">
      <c r="A58" s="1" t="s">
        <v>43</v>
      </c>
      <c r="B58" s="1"/>
      <c r="F58" s="31">
        <f>F28+F36+F47+F53+F57</f>
        <v>3718.8982255438204</v>
      </c>
    </row>
    <row r="59" spans="1:6" ht="12.75">
      <c r="A59" s="1" t="s">
        <v>45</v>
      </c>
      <c r="B59" s="35">
        <v>0.008</v>
      </c>
      <c r="C59" s="1"/>
      <c r="D59" s="1"/>
      <c r="E59" s="1"/>
      <c r="F59" s="31">
        <f>F58*0.8%</f>
        <v>29.751185804350563</v>
      </c>
    </row>
    <row r="60" spans="1:6" ht="15">
      <c r="A60" s="11" t="s">
        <v>46</v>
      </c>
      <c r="B60" s="11"/>
      <c r="C60" s="46" t="s">
        <v>95</v>
      </c>
      <c r="D60" s="11"/>
      <c r="E60" s="11"/>
      <c r="F60" s="44">
        <f>F58+F59</f>
        <v>3748.649411348171</v>
      </c>
    </row>
    <row r="61" spans="2:6" ht="13.5" thickBot="1">
      <c r="B61" s="36" t="s">
        <v>82</v>
      </c>
      <c r="C61" s="37" t="s">
        <v>83</v>
      </c>
      <c r="D61" s="21" t="s">
        <v>84</v>
      </c>
      <c r="E61" s="21" t="s">
        <v>85</v>
      </c>
      <c r="F61" s="40" t="s">
        <v>91</v>
      </c>
    </row>
    <row r="62" spans="1:6" ht="13.5" thickBot="1">
      <c r="A62" s="12"/>
      <c r="B62" s="38">
        <v>41244</v>
      </c>
      <c r="C62" s="39">
        <v>3415</v>
      </c>
      <c r="D62" s="45">
        <f>F20</f>
        <v>1986.76</v>
      </c>
      <c r="E62" s="47">
        <f>F60</f>
        <v>3748.649411348171</v>
      </c>
      <c r="F62" s="48">
        <v>-44635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2012-03-09T17:27:40Z</cp:lastPrinted>
  <dcterms:created xsi:type="dcterms:W3CDTF">2008-08-18T07:30:19Z</dcterms:created>
  <dcterms:modified xsi:type="dcterms:W3CDTF">2012-03-09T17:28:17Z</dcterms:modified>
  <cp:category/>
  <cp:version/>
  <cp:contentType/>
  <cp:contentStatus/>
</cp:coreProperties>
</file>