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5" windowHeight="975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<sst xmlns="http://schemas.openxmlformats.org/spreadsheetml/2006/main" count="200" uniqueCount="142">
  <si>
    <t xml:space="preserve">                Учет затрат на содержание многоквартирного дома</t>
  </si>
  <si>
    <t xml:space="preserve">          за</t>
  </si>
  <si>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</si>
  <si>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</si>
  <si>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</si>
  <si>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</si>
  <si>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асфальт дворовый -</t>
  </si>
  <si>
    <t>газон -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</si>
  <si>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</si>
  <si>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</si>
  <si>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</si>
  <si>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</si>
  <si>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</si>
  <si>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</si>
  <si>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</si>
  <si>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</si>
  <si>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</si>
  <si>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а) Убрано с коэффициентом "1"</t>
  </si>
  <si>
    <t xml:space="preserve">  асфальт  </t>
  </si>
  <si>
    <t>м2       *</t>
  </si>
  <si>
    <t>руб.</t>
  </si>
  <si>
    <t xml:space="preserve">  тротуар</t>
  </si>
  <si>
    <t xml:space="preserve">  газон</t>
  </si>
  <si>
    <t>б) Убрано с коэффициентом "0,7"</t>
  </si>
  <si>
    <t>асфальт</t>
  </si>
  <si>
    <t>тротуар</t>
  </si>
  <si>
    <t>газон</t>
  </si>
  <si>
    <t>2.  Затраты на содержание уборщицы</t>
  </si>
  <si>
    <t>3.  Прочие прямые расходы</t>
  </si>
  <si>
    <t>( з/пл и ЕСН мастера по благоустр</t>
  </si>
  <si>
    <t>благоустр. Механизатора)</t>
  </si>
  <si>
    <t>2. Содержание домохозяйства</t>
  </si>
  <si>
    <t>1) Вывоз ТБО, КГМ</t>
  </si>
  <si>
    <t>2) Захоронение ТБО</t>
  </si>
  <si>
    <t>3) Дежурное освещение</t>
  </si>
  <si>
    <t>кВт</t>
  </si>
  <si>
    <t>4) Дератизация</t>
  </si>
  <si>
    <t>5) ВДПО</t>
  </si>
  <si>
    <t>6) Прочие</t>
  </si>
  <si>
    <t xml:space="preserve">  ИТОГО по 2 разделу</t>
  </si>
  <si>
    <t>3. Текущий ремонт</t>
  </si>
  <si>
    <t>1) Дежурство слесарей</t>
  </si>
  <si>
    <t>2) Профилактический осмотр</t>
  </si>
  <si>
    <t>3) ППР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</si>
  <si>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</si>
  <si>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</si>
  <si>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</si>
  <si>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7) Непредвиденные работы</t>
  </si>
  <si>
    <t xml:space="preserve">     ИТОГО по 3 разделу</t>
  </si>
  <si>
    <t>4. Общепроизводственные расходы</t>
  </si>
  <si>
    <t>1) Услуги КВЦ</t>
  </si>
  <si>
    <t>2) Прочие прямые расходы</t>
  </si>
  <si>
    <t>(з/пл. мастеров, ЕСН, услуги сбербанка, отчисления МКП "УЖК")</t>
  </si>
  <si>
    <t>ИТОГО по 4 разделу</t>
  </si>
  <si>
    <t>5. Общехозяйственные расходы</t>
  </si>
  <si>
    <t>((з/пл. и ЕСН администрации ООО , содерж.оргтехники, почт.канц-е и типогр.-е расходы)</t>
  </si>
  <si>
    <t xml:space="preserve">ИТОГО по 5 разделу </t>
  </si>
  <si>
    <t>ИТОГО расходов</t>
  </si>
  <si>
    <t>ИТОГО по 1 разделу</t>
  </si>
  <si>
    <t>Рентабельность 6%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</si>
  <si>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</si>
  <si>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</si>
  <si>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</si>
  <si>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</si>
  <si>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</si>
  <si>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</si>
  <si>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</si>
  <si>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</si>
  <si>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</si>
  <si>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</si>
  <si>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</si>
  <si>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</si>
  <si>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</si>
  <si>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</si>
  <si>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и канализации в техподполье многоэтажных жилых зданий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</si>
  <si>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</si>
  <si>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</si>
  <si>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</si>
  <si>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</si>
  <si>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</si>
  <si>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</si>
  <si>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</si>
  <si>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</si>
  <si>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</si>
  <si>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</si>
  <si>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</si>
  <si>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</si>
  <si>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</si>
  <si>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Непредвиденный ремонт</t>
  </si>
  <si>
    <t>Материалы</t>
  </si>
  <si>
    <t>Кол-во</t>
  </si>
  <si>
    <t>(руб.)</t>
  </si>
  <si>
    <t>ВСЕГО:</t>
  </si>
  <si>
    <t>ул. Белякова</t>
  </si>
  <si>
    <t>м2</t>
  </si>
  <si>
    <t>д.№ 7</t>
  </si>
  <si>
    <t xml:space="preserve">   Учет затрат по текущему ремонту по ул. Белякова д.7</t>
  </si>
  <si>
    <t>остаток</t>
  </si>
  <si>
    <t>на</t>
  </si>
  <si>
    <t>поступило</t>
  </si>
  <si>
    <t>израсх.</t>
  </si>
  <si>
    <t>4) Аварийные заявки</t>
  </si>
  <si>
    <t>Лампа</t>
  </si>
  <si>
    <t>2011 г.</t>
  </si>
  <si>
    <t>Вентиль Д 15</t>
  </si>
  <si>
    <t>1шт</t>
  </si>
  <si>
    <t>Труба Д 20 м/пл</t>
  </si>
  <si>
    <t>10мп</t>
  </si>
  <si>
    <t>2шт</t>
  </si>
  <si>
    <t>Смена ламп (3шт)</t>
  </si>
  <si>
    <t>3шт</t>
  </si>
  <si>
    <t>ост.на 01.03.</t>
  </si>
  <si>
    <t>февраль</t>
  </si>
  <si>
    <t xml:space="preserve">                    за февраль  2011 г.</t>
  </si>
  <si>
    <t>1.2 Арендаторы (Спарк)</t>
  </si>
  <si>
    <t>1,1 ставка</t>
  </si>
  <si>
    <t>0,5 ставки</t>
  </si>
  <si>
    <t>Смена вентиля Д 32 (1шт)</t>
  </si>
  <si>
    <t>Вентиль Д 32</t>
  </si>
  <si>
    <t>Смена вентиля Д 15 (2шт)</t>
  </si>
  <si>
    <t>Смена труб Д 25 (1мп)</t>
  </si>
  <si>
    <t>Труба м/пл Д 25</t>
  </si>
  <si>
    <t>1мп</t>
  </si>
  <si>
    <t>Смена труб Д 20 м/пл (3,5мп)</t>
  </si>
  <si>
    <t>3,5мп</t>
  </si>
  <si>
    <t>Смена труб Д 40 (4мп)</t>
  </si>
  <si>
    <t>Труба Д 40</t>
  </si>
  <si>
    <t>4мп</t>
  </si>
  <si>
    <t>Смена труб Д 32 м/пл (10мп)</t>
  </si>
  <si>
    <t>Труба Д 32 м/пл</t>
  </si>
  <si>
    <t>Муфта разъемная Д 40</t>
  </si>
  <si>
    <t>Переходник</t>
  </si>
  <si>
    <t>Муфта разъемная Д 25</t>
  </si>
  <si>
    <t>Цанга</t>
  </si>
  <si>
    <t>Тройник 32х20</t>
  </si>
  <si>
    <t>8шт</t>
  </si>
  <si>
    <t>Муфта 20</t>
  </si>
  <si>
    <t>6шт</t>
  </si>
  <si>
    <t>Переходник 40х32</t>
  </si>
  <si>
    <t>4шт</t>
  </si>
  <si>
    <t>Муфта 32</t>
  </si>
  <si>
    <t>Муфта неразъемная 32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</si>
</sst>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00"/>
    <numFmt numFmtId="165" formatCode="0.0000"/>
    <numFmt numFmtId="166" formatCode="0.000"/>
    <numFmt numFmtId="167" formatCode="0.0"/>
    <numFmt numFmtId="168" formatCode="0.0000000"/>
    <numFmt numFmtId="169" formatCode="0.000000"/>
    <numFmt numFmtId="170" formatCode="0.0%"/>
    <numFmt numFmtId="171" formatCode="0.00000000"/>
  </numFmts>
  <fonts count="9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19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2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Fill="1" applyBorder="1" applyAlignment="1">
      <alignment/>
    </xf>
    <xf numFmtId="0" fontId="0" fillId="0" borderId="7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7" xfId="0" applyFont="1" applyBorder="1" applyAlignment="1">
      <alignment horizontal="right"/>
    </xf>
    <xf numFmtId="0" fontId="1" fillId="0" borderId="7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7" xfId="0" applyFont="1" applyFill="1" applyBorder="1" applyAlignment="1">
      <alignment horizontal="center"/>
    </xf>
    <xf numFmtId="2" fontId="1" fillId="0" borderId="0" xfId="0" applyNumberFormat="1" applyFont="1" applyAlignment="1">
      <alignment horizontal="center"/>
    </xf>
    <xf numFmtId="2" fontId="0" fillId="0" borderId="8" xfId="0" applyNumberFormat="1" applyBorder="1" applyAlignment="1">
      <alignment horizontal="center"/>
    </xf>
    <xf numFmtId="2" fontId="1" fillId="0" borderId="7" xfId="0" applyNumberFormat="1" applyFont="1" applyBorder="1" applyAlignment="1">
      <alignment horizontal="center"/>
    </xf>
    <xf numFmtId="2" fontId="5" fillId="0" borderId="0" xfId="0" applyNumberFormat="1" applyFont="1" applyAlignment="1">
      <alignment horizontal="center"/>
    </xf>
    <xf numFmtId="0" fontId="0" fillId="0" borderId="3" xfId="0" applyBorder="1" applyAlignment="1">
      <alignment horizontal="right"/>
    </xf>
    <xf numFmtId="0" fontId="0" fillId="0" borderId="3" xfId="0" applyBorder="1" applyAlignment="1">
      <alignment horizontal="left"/>
    </xf>
    <xf numFmtId="166" fontId="0" fillId="0" borderId="0" xfId="0" applyNumberFormat="1" applyAlignment="1">
      <alignment horizontal="center"/>
    </xf>
    <xf numFmtId="1" fontId="0" fillId="0" borderId="0" xfId="0" applyNumberFormat="1" applyFont="1" applyAlignment="1">
      <alignment horizontal="center"/>
    </xf>
    <xf numFmtId="170" fontId="1" fillId="0" borderId="0" xfId="0" applyNumberFormat="1" applyFont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16" fontId="0" fillId="0" borderId="11" xfId="0" applyNumberFormat="1" applyBorder="1" applyAlignment="1">
      <alignment/>
    </xf>
    <xf numFmtId="0" fontId="0" fillId="0" borderId="8" xfId="0" applyBorder="1" applyAlignment="1">
      <alignment horizontal="center"/>
    </xf>
    <xf numFmtId="0" fontId="2" fillId="0" borderId="1" xfId="0" applyFont="1" applyBorder="1" applyAlignment="1">
      <alignment/>
    </xf>
    <xf numFmtId="0" fontId="1" fillId="0" borderId="3" xfId="0" applyFont="1" applyBorder="1" applyAlignment="1">
      <alignment horizontal="center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9"/>
  <sheetViews>
    <sheetView tabSelected="1" workbookViewId="0" topLeftCell="A55">
      <selection activeCell="F89" sqref="F89"/>
    </sheetView>
  </sheetViews>
  <sheetFormatPr defaultColWidth="9.00390625" defaultRowHeight="12.75"/>
  <cols>
    <col min="1" max="1" width="15.625" style="0" customWidth="1"/>
    <col min="4" max="4" width="11.125" style="0" customWidth="1"/>
    <col min="6" max="6" width="10.125" style="0" customWidth="1"/>
    <col min="9" max="9" width="4.875" style="0" customWidth="1"/>
    <col min="10" max="10" width="5.125" style="0" customWidth="1"/>
    <col min="11" max="11" width="51.375" style="0" customWidth="1"/>
    <col min="12" max="12" width="12.00390625" style="0" customWidth="1"/>
    <col min="13" max="13" width="13.25390625" style="0" customWidth="1"/>
  </cols>
  <sheetData>
    <row r="1" spans="1:11" ht="12.75">
      <c r="A1" s="1" t="s">
        <v>0</v>
      </c>
      <c r="B1" s="1"/>
      <c r="C1" s="1"/>
      <c r="D1" s="1"/>
      <c r="E1" s="1"/>
      <c r="F1" s="1"/>
      <c r="K1" t="s">
        <v>96</v>
      </c>
    </row>
    <row r="2" spans="2:11" ht="12.75">
      <c r="B2" s="1" t="s">
        <v>93</v>
      </c>
      <c r="C2" s="1"/>
      <c r="D2" s="1" t="s">
        <v>95</v>
      </c>
      <c r="K2" t="s">
        <v>113</v>
      </c>
    </row>
    <row r="3" spans="2:13" ht="12.75">
      <c r="B3" s="1" t="s">
        <v>1</v>
      </c>
      <c r="C3" s="8" t="s">
        <v>112</v>
      </c>
      <c r="D3" s="1" t="s">
        <v>103</v>
      </c>
      <c r="J3" s="14" t="s">
        <v>61</v>
      </c>
      <c r="K3" s="29" t="s">
        <v>87</v>
      </c>
      <c r="L3" s="22" t="s">
        <v>64</v>
      </c>
      <c r="M3" s="22" t="s">
        <v>67</v>
      </c>
    </row>
    <row r="4" spans="10:13" ht="12.75">
      <c r="J4" s="15" t="s">
        <v>62</v>
      </c>
      <c r="K4" s="21" t="s">
        <v>63</v>
      </c>
      <c r="L4" s="21" t="s">
        <v>65</v>
      </c>
      <c r="M4" s="21" t="s">
        <v>68</v>
      </c>
    </row>
    <row r="5" spans="2:13" ht="12.75">
      <c r="B5" t="s">
        <v>2</v>
      </c>
      <c r="J5" s="15"/>
      <c r="K5" s="15"/>
      <c r="L5" s="21" t="s">
        <v>66</v>
      </c>
      <c r="M5" s="21"/>
    </row>
    <row r="6" spans="10:13" ht="12.75">
      <c r="J6" s="14">
        <v>1</v>
      </c>
      <c r="K6" s="14" t="s">
        <v>69</v>
      </c>
      <c r="L6" s="14"/>
      <c r="M6" s="14"/>
    </row>
    <row r="7" spans="1:13" ht="12.75">
      <c r="A7" t="s">
        <v>3</v>
      </c>
      <c r="E7">
        <v>3654.2</v>
      </c>
      <c r="F7" t="s">
        <v>94</v>
      </c>
      <c r="J7" s="15"/>
      <c r="K7" s="15" t="s">
        <v>70</v>
      </c>
      <c r="L7" s="21">
        <v>6</v>
      </c>
      <c r="M7" s="34">
        <f>L7*81.37*1.262</f>
        <v>616.13364</v>
      </c>
    </row>
    <row r="8" spans="1:13" ht="12.75">
      <c r="A8" t="s">
        <v>4</v>
      </c>
      <c r="E8">
        <v>1239.4</v>
      </c>
      <c r="F8" t="s">
        <v>94</v>
      </c>
      <c r="J8" s="16"/>
      <c r="K8" s="16" t="s">
        <v>71</v>
      </c>
      <c r="L8" s="23">
        <v>0</v>
      </c>
      <c r="M8" s="34">
        <f>L8*81.37*1.262</f>
        <v>0</v>
      </c>
    </row>
    <row r="9" spans="1:13" ht="12.75">
      <c r="A9" t="s">
        <v>5</v>
      </c>
      <c r="J9" s="15">
        <v>2</v>
      </c>
      <c r="K9" s="24" t="s">
        <v>72</v>
      </c>
      <c r="L9" s="21"/>
      <c r="M9" s="34"/>
    </row>
    <row r="10" spans="1:13" ht="12.75">
      <c r="A10" t="s">
        <v>6</v>
      </c>
      <c r="E10">
        <v>1230</v>
      </c>
      <c r="F10" t="s">
        <v>94</v>
      </c>
      <c r="J10" s="16"/>
      <c r="K10" s="18" t="s">
        <v>75</v>
      </c>
      <c r="L10" s="23">
        <v>6</v>
      </c>
      <c r="M10" s="34">
        <f>L10*81.37*1.262</f>
        <v>616.13364</v>
      </c>
    </row>
    <row r="11" spans="1:13" ht="12.75">
      <c r="A11" t="s">
        <v>7</v>
      </c>
      <c r="E11">
        <v>3637</v>
      </c>
      <c r="F11" t="s">
        <v>94</v>
      </c>
      <c r="J11" s="14">
        <v>3</v>
      </c>
      <c r="K11" s="17" t="s">
        <v>73</v>
      </c>
      <c r="L11" s="22"/>
      <c r="M11" s="34"/>
    </row>
    <row r="12" spans="1:13" ht="12.75">
      <c r="A12" t="s">
        <v>8</v>
      </c>
      <c r="E12">
        <v>427</v>
      </c>
      <c r="F12" t="s">
        <v>94</v>
      </c>
      <c r="J12" s="16"/>
      <c r="K12" s="18" t="s">
        <v>74</v>
      </c>
      <c r="L12" s="23">
        <v>3</v>
      </c>
      <c r="M12" s="34">
        <f>L12*81.37*1.262</f>
        <v>308.06682</v>
      </c>
    </row>
    <row r="13" spans="10:13" ht="12.75">
      <c r="J13" s="20">
        <v>4</v>
      </c>
      <c r="K13" s="19" t="s">
        <v>76</v>
      </c>
      <c r="L13" s="25">
        <v>0</v>
      </c>
      <c r="M13" s="34">
        <f>L13*81.37*1.262</f>
        <v>0</v>
      </c>
    </row>
    <row r="14" spans="2:13" ht="12.75">
      <c r="B14" s="1" t="s">
        <v>9</v>
      </c>
      <c r="C14" s="1"/>
      <c r="J14" s="14">
        <v>5</v>
      </c>
      <c r="K14" s="17" t="s">
        <v>77</v>
      </c>
      <c r="L14" s="22"/>
      <c r="M14" s="34"/>
    </row>
    <row r="15" spans="10:13" ht="12.75">
      <c r="J15" s="15" t="s">
        <v>78</v>
      </c>
      <c r="K15" s="26" t="s">
        <v>79</v>
      </c>
      <c r="L15" s="21">
        <v>0</v>
      </c>
      <c r="M15" s="34">
        <f>L15*81.37*1.262</f>
        <v>0</v>
      </c>
    </row>
    <row r="16" spans="1:13" ht="12.75">
      <c r="A16" s="2" t="s">
        <v>10</v>
      </c>
      <c r="F16" s="11">
        <v>38250.05</v>
      </c>
      <c r="J16" s="15" t="s">
        <v>80</v>
      </c>
      <c r="K16" s="26" t="s">
        <v>81</v>
      </c>
      <c r="L16" s="21">
        <v>3</v>
      </c>
      <c r="M16" s="34">
        <f>L16*81.37*1.262</f>
        <v>308.06682</v>
      </c>
    </row>
    <row r="17" spans="1:13" ht="12.75">
      <c r="A17" t="s">
        <v>11</v>
      </c>
      <c r="F17" s="5">
        <v>28320.58</v>
      </c>
      <c r="J17" s="16" t="s">
        <v>82</v>
      </c>
      <c r="K17" s="18" t="s">
        <v>83</v>
      </c>
      <c r="L17" s="23">
        <v>4.28</v>
      </c>
      <c r="M17" s="34">
        <f>L17*81.37*1.262</f>
        <v>439.50866320000006</v>
      </c>
    </row>
    <row r="18" spans="2:13" ht="12.75">
      <c r="B18" t="s">
        <v>12</v>
      </c>
      <c r="F18" s="9">
        <f>F17/F16</f>
        <v>0.7404063524099969</v>
      </c>
      <c r="J18" s="20"/>
      <c r="K18" s="27" t="s">
        <v>84</v>
      </c>
      <c r="L18" s="28">
        <f>SUM(L7:L17)</f>
        <v>22.28</v>
      </c>
      <c r="M18" s="35">
        <f>SUM(M7:M17)</f>
        <v>2287.9095832000003</v>
      </c>
    </row>
    <row r="19" spans="1:11" ht="12.75">
      <c r="A19" t="s">
        <v>114</v>
      </c>
      <c r="F19" s="5">
        <v>120</v>
      </c>
      <c r="K19" s="1" t="s">
        <v>85</v>
      </c>
    </row>
    <row r="20" spans="1:13" ht="12.75">
      <c r="A20" s="3" t="s">
        <v>13</v>
      </c>
      <c r="B20" s="3"/>
      <c r="C20" s="3"/>
      <c r="D20" s="3"/>
      <c r="E20" s="1"/>
      <c r="F20" s="8">
        <f>F17+F19</f>
        <v>28440.58</v>
      </c>
      <c r="J20" s="22" t="s">
        <v>61</v>
      </c>
      <c r="K20" s="14"/>
      <c r="L20" s="22" t="s">
        <v>64</v>
      </c>
      <c r="M20" s="22" t="s">
        <v>67</v>
      </c>
    </row>
    <row r="21" spans="10:13" ht="12.75">
      <c r="J21" s="23" t="s">
        <v>62</v>
      </c>
      <c r="K21" s="23" t="s">
        <v>63</v>
      </c>
      <c r="L21" s="23" t="s">
        <v>86</v>
      </c>
      <c r="M21" s="23" t="s">
        <v>68</v>
      </c>
    </row>
    <row r="22" spans="2:13" ht="12.75">
      <c r="B22" s="1" t="s">
        <v>14</v>
      </c>
      <c r="C22" s="1"/>
      <c r="J22" s="37">
        <v>1</v>
      </c>
      <c r="K22" s="38" t="s">
        <v>117</v>
      </c>
      <c r="L22" s="23">
        <v>1.03</v>
      </c>
      <c r="M22" s="34">
        <f>L22*81.37*1.15*1.262</f>
        <v>121.63504943000001</v>
      </c>
    </row>
    <row r="23" spans="10:13" ht="12.75">
      <c r="J23" s="37">
        <v>2</v>
      </c>
      <c r="K23" s="38" t="s">
        <v>119</v>
      </c>
      <c r="L23" s="23">
        <v>1.62</v>
      </c>
      <c r="M23" s="34">
        <f aca="true" t="shared" si="0" ref="M23:M32">L23*81.37*1.15*1.262</f>
        <v>191.30949522000003</v>
      </c>
    </row>
    <row r="24" spans="1:13" ht="12.75">
      <c r="A24" s="4" t="s">
        <v>15</v>
      </c>
      <c r="B24" s="4"/>
      <c r="C24" s="4"/>
      <c r="D24" s="4"/>
      <c r="E24" s="4"/>
      <c r="F24" s="4"/>
      <c r="J24" s="37">
        <v>3</v>
      </c>
      <c r="K24" s="38" t="s">
        <v>120</v>
      </c>
      <c r="L24" s="23">
        <v>1.55</v>
      </c>
      <c r="M24" s="34">
        <f t="shared" si="0"/>
        <v>183.04303554999998</v>
      </c>
    </row>
    <row r="25" spans="1:13" ht="12.75">
      <c r="A25" t="s">
        <v>16</v>
      </c>
      <c r="D25" t="s">
        <v>115</v>
      </c>
      <c r="F25" s="11">
        <v>5983.14</v>
      </c>
      <c r="J25" s="37">
        <v>4</v>
      </c>
      <c r="K25" s="38" t="s">
        <v>123</v>
      </c>
      <c r="L25" s="23">
        <v>5.43</v>
      </c>
      <c r="M25" s="34">
        <f t="shared" si="0"/>
        <v>641.2410858299999</v>
      </c>
    </row>
    <row r="26" spans="1:13" ht="12.75">
      <c r="A26" t="s">
        <v>17</v>
      </c>
      <c r="J26" s="37">
        <v>5</v>
      </c>
      <c r="K26" s="38" t="s">
        <v>125</v>
      </c>
      <c r="L26" s="23">
        <v>4.86</v>
      </c>
      <c r="M26" s="34">
        <f t="shared" si="0"/>
        <v>573.92848566</v>
      </c>
    </row>
    <row r="27" spans="1:13" ht="12.75">
      <c r="A27" s="5" t="s">
        <v>18</v>
      </c>
      <c r="C27" t="s">
        <v>19</v>
      </c>
      <c r="D27" s="5">
        <v>3.29</v>
      </c>
      <c r="E27" t="s">
        <v>20</v>
      </c>
      <c r="F27" s="11">
        <f>B27*D27</f>
        <v>0</v>
      </c>
      <c r="J27" s="37">
        <v>6</v>
      </c>
      <c r="K27" s="38" t="s">
        <v>128</v>
      </c>
      <c r="L27" s="23">
        <v>15.5</v>
      </c>
      <c r="M27" s="34">
        <f t="shared" si="0"/>
        <v>1830.4303555000001</v>
      </c>
    </row>
    <row r="28" spans="1:13" ht="12.75">
      <c r="A28" s="5" t="s">
        <v>21</v>
      </c>
      <c r="C28" t="s">
        <v>19</v>
      </c>
      <c r="D28" s="5">
        <v>4.53</v>
      </c>
      <c r="E28" t="s">
        <v>20</v>
      </c>
      <c r="F28" s="5">
        <f>B28*D28</f>
        <v>0</v>
      </c>
      <c r="J28" s="37">
        <v>7</v>
      </c>
      <c r="K28" s="38" t="s">
        <v>109</v>
      </c>
      <c r="L28" s="23">
        <v>0.21</v>
      </c>
      <c r="M28" s="34">
        <f t="shared" si="0"/>
        <v>24.79937901</v>
      </c>
    </row>
    <row r="29" spans="1:13" ht="12.75">
      <c r="A29" s="5" t="s">
        <v>22</v>
      </c>
      <c r="C29" t="s">
        <v>19</v>
      </c>
      <c r="D29" s="11">
        <v>0.6</v>
      </c>
      <c r="E29" t="s">
        <v>20</v>
      </c>
      <c r="F29" s="5">
        <f>B29*D29</f>
        <v>0</v>
      </c>
      <c r="J29" s="37">
        <v>8</v>
      </c>
      <c r="K29" s="38"/>
      <c r="L29" s="23"/>
      <c r="M29" s="34">
        <f t="shared" si="0"/>
        <v>0</v>
      </c>
    </row>
    <row r="30" spans="1:13" ht="12.75">
      <c r="A30" t="s">
        <v>23</v>
      </c>
      <c r="J30" s="37">
        <v>9</v>
      </c>
      <c r="K30" s="38"/>
      <c r="L30" s="23"/>
      <c r="M30" s="34">
        <f t="shared" si="0"/>
        <v>0</v>
      </c>
    </row>
    <row r="31" spans="1:13" ht="12.75">
      <c r="A31" s="5" t="s">
        <v>24</v>
      </c>
      <c r="B31">
        <v>1230</v>
      </c>
      <c r="C31" t="s">
        <v>19</v>
      </c>
      <c r="D31" s="11">
        <v>2.3</v>
      </c>
      <c r="E31" t="s">
        <v>20</v>
      </c>
      <c r="F31" s="5">
        <v>0</v>
      </c>
      <c r="J31" s="37">
        <v>10</v>
      </c>
      <c r="K31" s="38"/>
      <c r="L31" s="23"/>
      <c r="M31" s="34">
        <f t="shared" si="0"/>
        <v>0</v>
      </c>
    </row>
    <row r="32" spans="1:13" ht="12.75">
      <c r="A32" s="5" t="s">
        <v>25</v>
      </c>
      <c r="C32" t="s">
        <v>19</v>
      </c>
      <c r="D32" s="5">
        <v>3.17</v>
      </c>
      <c r="E32" t="s">
        <v>20</v>
      </c>
      <c r="F32" s="5">
        <f>B32*D32</f>
        <v>0</v>
      </c>
      <c r="J32" s="37">
        <v>11</v>
      </c>
      <c r="K32" s="38"/>
      <c r="L32" s="23"/>
      <c r="M32" s="34">
        <f t="shared" si="0"/>
        <v>0</v>
      </c>
    </row>
    <row r="33" spans="1:13" ht="12.75">
      <c r="A33" s="5" t="s">
        <v>26</v>
      </c>
      <c r="B33">
        <v>3637</v>
      </c>
      <c r="C33" t="s">
        <v>19</v>
      </c>
      <c r="D33" s="5">
        <v>0.42</v>
      </c>
      <c r="E33" t="s">
        <v>20</v>
      </c>
      <c r="F33" s="5">
        <v>0</v>
      </c>
      <c r="J33" s="20"/>
      <c r="K33" s="30" t="s">
        <v>84</v>
      </c>
      <c r="L33" s="28">
        <f>SUM(L22:L32)</f>
        <v>30.2</v>
      </c>
      <c r="M33" s="35">
        <f>SUM(M22:M32)</f>
        <v>3566.3868862</v>
      </c>
    </row>
    <row r="34" ht="12.75">
      <c r="K34" s="31" t="s">
        <v>88</v>
      </c>
    </row>
    <row r="35" spans="1:13" ht="12.75">
      <c r="A35" s="6" t="s">
        <v>27</v>
      </c>
      <c r="D35" t="s">
        <v>116</v>
      </c>
      <c r="J35" s="22" t="s">
        <v>61</v>
      </c>
      <c r="K35" s="22"/>
      <c r="L35" s="22" t="s">
        <v>64</v>
      </c>
      <c r="M35" s="22" t="s">
        <v>67</v>
      </c>
    </row>
    <row r="36" spans="2:13" ht="12.75">
      <c r="B36">
        <v>427</v>
      </c>
      <c r="C36" t="s">
        <v>19</v>
      </c>
      <c r="D36" s="5">
        <v>6.17</v>
      </c>
      <c r="E36" t="s">
        <v>20</v>
      </c>
      <c r="F36" s="11">
        <v>2262.77</v>
      </c>
      <c r="J36" s="23" t="s">
        <v>62</v>
      </c>
      <c r="K36" s="23" t="s">
        <v>63</v>
      </c>
      <c r="L36" s="23" t="s">
        <v>86</v>
      </c>
      <c r="M36" s="23" t="s">
        <v>68</v>
      </c>
    </row>
    <row r="37" spans="10:13" ht="12.75">
      <c r="J37" s="20">
        <v>1</v>
      </c>
      <c r="K37" s="20"/>
      <c r="L37" s="35">
        <f>M37/60.97/1.142</f>
        <v>0</v>
      </c>
      <c r="M37" s="28">
        <v>0</v>
      </c>
    </row>
    <row r="38" spans="1:11" ht="12.75">
      <c r="A38" t="s">
        <v>28</v>
      </c>
      <c r="K38" s="1" t="s">
        <v>89</v>
      </c>
    </row>
    <row r="39" spans="1:13" ht="12.75">
      <c r="A39" s="7" t="s">
        <v>29</v>
      </c>
      <c r="B39" s="7"/>
      <c r="C39" s="7" t="s">
        <v>30</v>
      </c>
      <c r="D39" s="7"/>
      <c r="J39" s="22" t="s">
        <v>61</v>
      </c>
      <c r="K39" s="22"/>
      <c r="L39" s="22" t="s">
        <v>90</v>
      </c>
      <c r="M39" s="22" t="s">
        <v>67</v>
      </c>
    </row>
    <row r="40" spans="2:13" ht="12.75">
      <c r="B40">
        <v>3654.2</v>
      </c>
      <c r="C40" t="s">
        <v>19</v>
      </c>
      <c r="D40" s="11">
        <v>0</v>
      </c>
      <c r="E40" t="s">
        <v>20</v>
      </c>
      <c r="F40" s="11">
        <f>B40*D40</f>
        <v>0</v>
      </c>
      <c r="J40" s="23" t="s">
        <v>62</v>
      </c>
      <c r="K40" s="23" t="s">
        <v>63</v>
      </c>
      <c r="L40" s="23"/>
      <c r="M40" s="23" t="s">
        <v>91</v>
      </c>
    </row>
    <row r="41" spans="1:13" ht="12.75">
      <c r="A41" s="4" t="s">
        <v>58</v>
      </c>
      <c r="F41" s="33">
        <f>F25+F36+F40</f>
        <v>8245.91</v>
      </c>
      <c r="J41" s="20">
        <v>1</v>
      </c>
      <c r="K41" s="20" t="s">
        <v>118</v>
      </c>
      <c r="L41" s="25" t="s">
        <v>105</v>
      </c>
      <c r="M41" s="25">
        <v>350</v>
      </c>
    </row>
    <row r="42" spans="1:13" ht="12.75">
      <c r="A42" s="4" t="s">
        <v>31</v>
      </c>
      <c r="J42" s="20">
        <v>2</v>
      </c>
      <c r="K42" s="20" t="s">
        <v>104</v>
      </c>
      <c r="L42" s="25" t="s">
        <v>108</v>
      </c>
      <c r="M42" s="25">
        <v>290</v>
      </c>
    </row>
    <row r="43" spans="10:13" ht="12.75">
      <c r="J43" s="20">
        <v>3</v>
      </c>
      <c r="K43" s="20" t="s">
        <v>121</v>
      </c>
      <c r="L43" s="25" t="s">
        <v>122</v>
      </c>
      <c r="M43" s="25">
        <v>125</v>
      </c>
    </row>
    <row r="44" spans="1:13" ht="12.75">
      <c r="A44" t="s">
        <v>32</v>
      </c>
      <c r="J44" s="20">
        <v>4</v>
      </c>
      <c r="K44" s="20" t="s">
        <v>106</v>
      </c>
      <c r="L44" s="25" t="s">
        <v>124</v>
      </c>
      <c r="M44" s="25">
        <v>140</v>
      </c>
    </row>
    <row r="45" spans="2:13" ht="12.75">
      <c r="B45">
        <v>3654.2</v>
      </c>
      <c r="C45" t="s">
        <v>94</v>
      </c>
      <c r="D45" s="39"/>
      <c r="E45">
        <v>76.53</v>
      </c>
      <c r="F45" s="11">
        <v>4626.22</v>
      </c>
      <c r="J45" s="20">
        <v>5</v>
      </c>
      <c r="K45" s="20" t="s">
        <v>126</v>
      </c>
      <c r="L45" s="25" t="s">
        <v>127</v>
      </c>
      <c r="M45" s="25">
        <v>1280</v>
      </c>
    </row>
    <row r="46" spans="1:13" ht="12.75">
      <c r="A46" t="s">
        <v>33</v>
      </c>
      <c r="J46" s="20">
        <v>6</v>
      </c>
      <c r="K46" s="20" t="s">
        <v>129</v>
      </c>
      <c r="L46" s="25" t="s">
        <v>107</v>
      </c>
      <c r="M46" s="25">
        <v>1500</v>
      </c>
    </row>
    <row r="47" spans="2:13" ht="12.75">
      <c r="B47">
        <v>3654.2</v>
      </c>
      <c r="C47" t="s">
        <v>94</v>
      </c>
      <c r="D47" s="39"/>
      <c r="E47">
        <v>28.05</v>
      </c>
      <c r="F47" s="11">
        <v>1040.35</v>
      </c>
      <c r="J47" s="20">
        <v>7</v>
      </c>
      <c r="K47" s="20" t="s">
        <v>130</v>
      </c>
      <c r="L47" s="25" t="s">
        <v>108</v>
      </c>
      <c r="M47" s="25">
        <v>620</v>
      </c>
    </row>
    <row r="48" spans="1:13" ht="12.75">
      <c r="A48" t="s">
        <v>34</v>
      </c>
      <c r="J48" s="20">
        <v>8</v>
      </c>
      <c r="K48" s="20" t="s">
        <v>131</v>
      </c>
      <c r="L48" s="25" t="s">
        <v>105</v>
      </c>
      <c r="M48" s="25">
        <v>70</v>
      </c>
    </row>
    <row r="49" spans="2:13" ht="12.75">
      <c r="B49">
        <f>F49/D49</f>
        <v>424</v>
      </c>
      <c r="C49" t="s">
        <v>35</v>
      </c>
      <c r="D49" s="5">
        <v>2.73</v>
      </c>
      <c r="E49" t="s">
        <v>20</v>
      </c>
      <c r="F49" s="5">
        <v>1157.52</v>
      </c>
      <c r="J49" s="20">
        <v>9</v>
      </c>
      <c r="K49" s="20" t="s">
        <v>132</v>
      </c>
      <c r="L49" s="25" t="s">
        <v>108</v>
      </c>
      <c r="M49" s="25">
        <v>330</v>
      </c>
    </row>
    <row r="50" spans="1:13" ht="12.75">
      <c r="A50" t="s">
        <v>36</v>
      </c>
      <c r="J50" s="20">
        <v>10</v>
      </c>
      <c r="K50" s="20" t="s">
        <v>133</v>
      </c>
      <c r="L50" s="25" t="s">
        <v>139</v>
      </c>
      <c r="M50" s="25">
        <v>320</v>
      </c>
    </row>
    <row r="51" spans="2:13" ht="12.75">
      <c r="B51">
        <v>1239.4</v>
      </c>
      <c r="C51" t="s">
        <v>19</v>
      </c>
      <c r="D51" s="5">
        <v>0</v>
      </c>
      <c r="E51" t="s">
        <v>20</v>
      </c>
      <c r="F51" s="11">
        <f>B51*D51</f>
        <v>0</v>
      </c>
      <c r="J51" s="20">
        <v>11</v>
      </c>
      <c r="K51" s="20" t="s">
        <v>134</v>
      </c>
      <c r="L51" s="25" t="s">
        <v>135</v>
      </c>
      <c r="M51" s="25">
        <v>104</v>
      </c>
    </row>
    <row r="52" spans="1:13" ht="12.75">
      <c r="A52" t="s">
        <v>37</v>
      </c>
      <c r="B52">
        <v>3654.2</v>
      </c>
      <c r="C52" t="s">
        <v>94</v>
      </c>
      <c r="D52" s="5">
        <v>0</v>
      </c>
      <c r="E52" t="s">
        <v>20</v>
      </c>
      <c r="F52" s="11">
        <f>B52*D52</f>
        <v>0</v>
      </c>
      <c r="J52" s="20">
        <v>12</v>
      </c>
      <c r="K52" s="20" t="s">
        <v>136</v>
      </c>
      <c r="L52" s="25" t="s">
        <v>137</v>
      </c>
      <c r="M52" s="25">
        <v>330</v>
      </c>
    </row>
    <row r="53" spans="1:13" ht="12.75">
      <c r="A53" t="s">
        <v>38</v>
      </c>
      <c r="F53" s="5">
        <v>0</v>
      </c>
      <c r="J53" s="20">
        <v>13</v>
      </c>
      <c r="K53" s="20" t="s">
        <v>138</v>
      </c>
      <c r="L53" s="25" t="s">
        <v>139</v>
      </c>
      <c r="M53" s="25">
        <v>60</v>
      </c>
    </row>
    <row r="54" spans="10:13" ht="12.75">
      <c r="J54" s="20">
        <v>14</v>
      </c>
      <c r="K54" s="20" t="s">
        <v>140</v>
      </c>
      <c r="L54" s="25" t="s">
        <v>108</v>
      </c>
      <c r="M54" s="25">
        <v>42</v>
      </c>
    </row>
    <row r="55" spans="1:13" ht="12.75">
      <c r="A55" s="4" t="s">
        <v>39</v>
      </c>
      <c r="B55" s="10"/>
      <c r="C55" s="10"/>
      <c r="F55" s="33">
        <f>SUM(F45:F54)</f>
        <v>6824.09</v>
      </c>
      <c r="J55" s="20">
        <v>15</v>
      </c>
      <c r="K55" s="20" t="s">
        <v>141</v>
      </c>
      <c r="L55" s="25" t="s">
        <v>108</v>
      </c>
      <c r="M55" s="25">
        <v>420</v>
      </c>
    </row>
    <row r="56" spans="10:13" ht="12.75">
      <c r="J56" s="20">
        <v>16</v>
      </c>
      <c r="K56" s="20" t="s">
        <v>102</v>
      </c>
      <c r="L56" s="25" t="s">
        <v>110</v>
      </c>
      <c r="M56" s="25">
        <v>17.04</v>
      </c>
    </row>
    <row r="57" spans="1:13" ht="12.75">
      <c r="A57" s="4" t="s">
        <v>40</v>
      </c>
      <c r="B57" s="4"/>
      <c r="J57" s="20">
        <v>17</v>
      </c>
      <c r="K57" s="20"/>
      <c r="L57" s="25"/>
      <c r="M57" s="25"/>
    </row>
    <row r="58" spans="10:13" ht="12.75">
      <c r="J58" s="20">
        <v>18</v>
      </c>
      <c r="K58" s="20"/>
      <c r="L58" s="25"/>
      <c r="M58" s="25"/>
    </row>
    <row r="59" spans="1:13" ht="12.75">
      <c r="A59" t="s">
        <v>41</v>
      </c>
      <c r="C59">
        <v>135241</v>
      </c>
      <c r="D59">
        <v>218626.3</v>
      </c>
      <c r="E59">
        <v>3654.2</v>
      </c>
      <c r="F59" s="40">
        <f>C59/D59*E59</f>
        <v>2260.4675750355746</v>
      </c>
      <c r="J59" s="20"/>
      <c r="K59" s="20"/>
      <c r="L59" s="32" t="s">
        <v>92</v>
      </c>
      <c r="M59" s="28">
        <f>SUM(M41:M58)</f>
        <v>5998.04</v>
      </c>
    </row>
    <row r="60" spans="1:6" ht="12.75">
      <c r="A60" t="s">
        <v>42</v>
      </c>
      <c r="C60">
        <v>136909</v>
      </c>
      <c r="D60">
        <v>218626.3</v>
      </c>
      <c r="E60">
        <v>3654.2</v>
      </c>
      <c r="F60" s="40">
        <f>C60/D60*E60</f>
        <v>2288.347137558473</v>
      </c>
    </row>
    <row r="61" spans="1:6" ht="12.75">
      <c r="A61" t="s">
        <v>43</v>
      </c>
      <c r="F61" s="5">
        <v>3566.39</v>
      </c>
    </row>
    <row r="62" spans="1:6" ht="12.75">
      <c r="A62" t="s">
        <v>101</v>
      </c>
      <c r="F62" s="5"/>
    </row>
    <row r="63" spans="2:6" ht="12.75">
      <c r="B63">
        <v>3654.2</v>
      </c>
      <c r="C63" t="s">
        <v>19</v>
      </c>
      <c r="D63" s="5">
        <v>0.05</v>
      </c>
      <c r="E63" t="s">
        <v>20</v>
      </c>
      <c r="F63" s="11">
        <f>B63*D63</f>
        <v>182.71</v>
      </c>
    </row>
    <row r="64" spans="1:6" ht="12.75">
      <c r="A64" t="s">
        <v>44</v>
      </c>
      <c r="F64" s="5">
        <v>5998.04</v>
      </c>
    </row>
    <row r="65" spans="1:6" ht="12.75">
      <c r="A65" t="s">
        <v>45</v>
      </c>
      <c r="F65" s="5"/>
    </row>
    <row r="66" spans="1:6" ht="12.75">
      <c r="A66" t="s">
        <v>46</v>
      </c>
      <c r="F66" s="5"/>
    </row>
    <row r="67" spans="2:6" ht="12.75">
      <c r="B67">
        <v>3654.2</v>
      </c>
      <c r="C67" t="s">
        <v>19</v>
      </c>
      <c r="D67" s="11">
        <v>0.22</v>
      </c>
      <c r="E67" t="s">
        <v>20</v>
      </c>
      <c r="F67" s="11">
        <f>B67*D67</f>
        <v>803.924</v>
      </c>
    </row>
    <row r="68" spans="1:6" ht="12.75">
      <c r="A68" t="s">
        <v>47</v>
      </c>
      <c r="F68" s="5">
        <v>0</v>
      </c>
    </row>
    <row r="69" spans="1:6" ht="12.75">
      <c r="A69" s="4" t="s">
        <v>48</v>
      </c>
      <c r="B69" s="10"/>
      <c r="C69" s="10"/>
      <c r="F69" s="33">
        <f>SUM(F59:F68)</f>
        <v>15099.878712594047</v>
      </c>
    </row>
    <row r="71" ht="12.75">
      <c r="A71" s="4" t="s">
        <v>49</v>
      </c>
    </row>
    <row r="72" spans="1:6" ht="12.75">
      <c r="A72" t="s">
        <v>50</v>
      </c>
      <c r="B72">
        <v>3654.2</v>
      </c>
      <c r="C72" t="s">
        <v>94</v>
      </c>
      <c r="F72" s="11">
        <v>548</v>
      </c>
    </row>
    <row r="73" spans="1:6" ht="12.75">
      <c r="A73" t="s">
        <v>51</v>
      </c>
      <c r="F73" s="5"/>
    </row>
    <row r="74" spans="1:6" ht="12.75">
      <c r="A74" s="7" t="s">
        <v>52</v>
      </c>
      <c r="F74" s="5"/>
    </row>
    <row r="75" spans="2:6" ht="12.75">
      <c r="B75">
        <v>3654.2</v>
      </c>
      <c r="C75" t="s">
        <v>19</v>
      </c>
      <c r="D75" s="11">
        <v>0.58</v>
      </c>
      <c r="E75" t="s">
        <v>20</v>
      </c>
      <c r="F75" s="11">
        <f>B75*D75</f>
        <v>2119.4359999999997</v>
      </c>
    </row>
    <row r="76" spans="1:6" ht="12.75">
      <c r="A76" s="4" t="s">
        <v>53</v>
      </c>
      <c r="F76" s="33">
        <f>F72+F75</f>
        <v>2667.4359999999997</v>
      </c>
    </row>
    <row r="78" ht="12.75">
      <c r="A78" s="4" t="s">
        <v>54</v>
      </c>
    </row>
    <row r="79" spans="1:6" ht="12.75">
      <c r="A79" s="7" t="s">
        <v>55</v>
      </c>
      <c r="B79" s="7"/>
      <c r="C79" s="7"/>
      <c r="D79" s="7"/>
      <c r="E79" s="7"/>
      <c r="F79" s="7"/>
    </row>
    <row r="80" spans="2:9" ht="12.75">
      <c r="B80">
        <v>3654.2</v>
      </c>
      <c r="C80" t="s">
        <v>19</v>
      </c>
      <c r="D80" s="11">
        <v>1.39</v>
      </c>
      <c r="E80" t="s">
        <v>20</v>
      </c>
      <c r="F80" s="5">
        <f>B80*D80</f>
        <v>5079.338</v>
      </c>
      <c r="G80" s="7"/>
      <c r="H80" s="7"/>
      <c r="I80" s="7"/>
    </row>
    <row r="81" spans="1:6" ht="12.75">
      <c r="A81" s="4" t="s">
        <v>56</v>
      </c>
      <c r="F81" s="8">
        <f>SUM(F80)</f>
        <v>5079.338</v>
      </c>
    </row>
    <row r="82" ht="12.75">
      <c r="F82" s="5"/>
    </row>
    <row r="83" spans="1:6" ht="12.75">
      <c r="A83" s="1" t="s">
        <v>57</v>
      </c>
      <c r="B83" s="1"/>
      <c r="F83" s="8">
        <f>F41+F55+F69+F76+F81</f>
        <v>37916.65271259405</v>
      </c>
    </row>
    <row r="84" ht="12.75">
      <c r="F84" s="5"/>
    </row>
    <row r="85" spans="1:6" ht="12.75">
      <c r="A85" s="1" t="s">
        <v>59</v>
      </c>
      <c r="B85" s="41">
        <v>0.008</v>
      </c>
      <c r="C85" s="1"/>
      <c r="D85" s="1"/>
      <c r="E85" s="1"/>
      <c r="F85" s="33">
        <f>F83*0.8%</f>
        <v>303.3332217007524</v>
      </c>
    </row>
    <row r="86" ht="12.75">
      <c r="F86" s="5"/>
    </row>
    <row r="87" spans="1:6" ht="15">
      <c r="A87" s="12" t="s">
        <v>60</v>
      </c>
      <c r="B87" s="12"/>
      <c r="C87" s="12"/>
      <c r="D87" s="12"/>
      <c r="E87" s="12"/>
      <c r="F87" s="36">
        <f>F83+F85</f>
        <v>38219.985934294804</v>
      </c>
    </row>
    <row r="88" spans="2:6" ht="12.75">
      <c r="B88" s="42" t="s">
        <v>97</v>
      </c>
      <c r="C88" s="43" t="s">
        <v>98</v>
      </c>
      <c r="D88" s="22" t="s">
        <v>99</v>
      </c>
      <c r="E88" s="22" t="s">
        <v>100</v>
      </c>
      <c r="F88" s="46" t="s">
        <v>111</v>
      </c>
    </row>
    <row r="89" spans="1:6" ht="12.75">
      <c r="A89" s="13"/>
      <c r="B89" s="44">
        <v>40575</v>
      </c>
      <c r="C89" s="45">
        <v>86602</v>
      </c>
      <c r="D89" s="23">
        <v>28441</v>
      </c>
      <c r="E89" s="23">
        <v>38220</v>
      </c>
      <c r="F89" s="47">
        <f>C89+D89-E89</f>
        <v>76823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2008-08-26T06:51:14Z</cp:lastPrinted>
  <dcterms:created xsi:type="dcterms:W3CDTF">2008-08-18T07:30:19Z</dcterms:created>
  <dcterms:modified xsi:type="dcterms:W3CDTF">2011-04-30T17:40:10Z</dcterms:modified>
  <cp:category/>
  <cp:version/>
  <cp:contentType/>
  <cp:contentStatus/>
</cp:coreProperties>
</file>