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<sst xmlns="http://schemas.openxmlformats.org/spreadsheetml/2006/main" count="171" uniqueCount="124">
  <si>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</si>
  <si>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</si>
  <si>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</si>
  <si>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</si>
  <si>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</si>
  <si>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</si>
  <si>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</si>
  <si>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</si>
  <si>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</si>
  <si>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</si>
  <si>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</si>
  <si>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</si>
  <si>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</si>
  <si>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</si>
  <si>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</si>
  <si>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</si>
  <si>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</si>
  <si>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</si>
  <si>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</si>
  <si>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</si>
  <si>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</si>
  <si>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</si>
  <si>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</si>
  <si>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</si>
  <si>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</si>
  <si>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</si>
  <si>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</si>
  <si>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</si>
  <si>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</si>
  <si>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</si>
  <si>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</si>
  <si>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</si>
  <si>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</si>
  <si>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</si>
  <si>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</si>
  <si>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</si>
  <si>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</si>
  <si>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</si>
  <si>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</si>
  <si>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</si>
  <si>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</si>
  <si>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</si>
  <si>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</si>
  <si>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</si>
  <si>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</si>
  <si>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</si>
  <si>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</si>
  <si>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</si>
  <si>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</si>
  <si>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</si>
  <si>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</si>
  <si>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</si>
  <si>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</si>
  <si>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</si>
  <si>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</si>
  <si>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</si>
  <si>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</si>
  <si>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</si>
  <si>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</si>
  <si>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</si>
  <si>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</si>
  <si>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</si>
  <si>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</si>
  <si>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</si>
  <si>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</si>
  <si>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</si>
  <si>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</si>
  <si>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</si>
  <si>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</si>
  <si>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</si>
  <si>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</si>
  <si>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</si>
  <si>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</si>
  <si>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</si>
  <si>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</si>
  <si>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</si>
  <si>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</si>
  <si>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</si>
  <si>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</si>
  <si>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</si>
  <si>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</si>
  <si>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</si>
  <si>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</si>
  <si>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</si>
  <si>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</si>
  <si>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</si>
  <si>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</si>
  <si>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</si>
  <si>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</si>
  <si>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</si>
  <si>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</si>
  <si>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8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</si>
  <si>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</si>
  <si>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</si>
  <si>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</si>
  <si>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</si>
  <si>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</si>
  <si>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</si>
  <si>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</si>
  <si>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2011 г.</t>
  </si>
  <si>
    <t>1,3 ставки</t>
  </si>
  <si>
    <t>0,4 ставки</t>
  </si>
  <si>
    <t>1.2 Аренда (Спарк)</t>
  </si>
  <si>
    <t>ост.на 01.06.</t>
  </si>
  <si>
    <t>май</t>
  </si>
  <si>
    <t xml:space="preserve">                    за май  2011 г.</t>
  </si>
  <si>
    <t>((з/пл. и ЕСН администрации ООО , содерж.оргтехники, почт.канц-е  расходы)</t>
  </si>
  <si>
    <t>Смена вентиля Д 15 (1шт)</t>
  </si>
  <si>
    <t>Вентиль Д 15</t>
  </si>
  <si>
    <t>1шт</t>
  </si>
  <si>
    <t>Смена задвижки Д 50 (1шт)</t>
  </si>
  <si>
    <t>Задвижка Д 50</t>
  </si>
  <si>
    <t xml:space="preserve">Болты </t>
  </si>
  <si>
    <t>16шт</t>
  </si>
  <si>
    <t>Фланец</t>
  </si>
  <si>
    <t>2шт</t>
  </si>
  <si>
    <t>Промывка системы отопления</t>
  </si>
  <si>
    <t>Опрессовка системы отопления</t>
  </si>
  <si>
    <t>Демонтаж, монтаж эл.узла</t>
  </si>
  <si>
    <t>Смена замка (1шт)</t>
  </si>
  <si>
    <t>Замок</t>
  </si>
  <si>
    <t>Смена ламп (8шт)</t>
  </si>
  <si>
    <t>Лампа</t>
  </si>
  <si>
    <t>8шт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</si>
</sst>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3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6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92</v>
      </c>
    </row>
    <row r="2" spans="2:11" ht="12.75">
      <c r="B2" s="1" t="s">
        <v>89</v>
      </c>
      <c r="C2" s="1"/>
      <c r="D2" s="1" t="s">
        <v>91</v>
      </c>
      <c r="K2" t="s">
        <v>105</v>
      </c>
    </row>
    <row r="3" spans="2:13" ht="12.75">
      <c r="B3" s="1" t="s">
        <v>1</v>
      </c>
      <c r="C3" s="8" t="s">
        <v>104</v>
      </c>
      <c r="D3" s="1" t="s">
        <v>99</v>
      </c>
      <c r="J3" s="14" t="s">
        <v>58</v>
      </c>
      <c r="K3" s="29" t="s">
        <v>84</v>
      </c>
      <c r="L3" s="22" t="s">
        <v>61</v>
      </c>
      <c r="M3" s="22" t="s">
        <v>64</v>
      </c>
    </row>
    <row r="4" spans="10:13" ht="12.75">
      <c r="J4" s="15" t="s">
        <v>59</v>
      </c>
      <c r="K4" s="21" t="s">
        <v>60</v>
      </c>
      <c r="L4" s="21" t="s">
        <v>62</v>
      </c>
      <c r="M4" s="21" t="s">
        <v>65</v>
      </c>
    </row>
    <row r="5" spans="2:13" ht="12.75">
      <c r="B5" t="s">
        <v>2</v>
      </c>
      <c r="J5" s="15"/>
      <c r="K5" s="15"/>
      <c r="L5" s="21" t="s">
        <v>63</v>
      </c>
      <c r="M5" s="21"/>
    </row>
    <row r="6" spans="10:13" ht="12.75">
      <c r="J6" s="14">
        <v>1</v>
      </c>
      <c r="K6" s="14" t="s">
        <v>66</v>
      </c>
      <c r="L6" s="14"/>
      <c r="M6" s="14"/>
    </row>
    <row r="7" spans="1:13" ht="12.75">
      <c r="A7" t="s">
        <v>3</v>
      </c>
      <c r="E7">
        <v>2983.9</v>
      </c>
      <c r="F7" t="s">
        <v>90</v>
      </c>
      <c r="J7" s="15"/>
      <c r="K7" s="15" t="s">
        <v>67</v>
      </c>
      <c r="L7" s="21">
        <v>4</v>
      </c>
      <c r="M7" s="33">
        <f>L7*81.37*1.262</f>
        <v>410.75576</v>
      </c>
    </row>
    <row r="8" spans="1:13" ht="12.75">
      <c r="A8" t="s">
        <v>4</v>
      </c>
      <c r="E8">
        <v>999.2</v>
      </c>
      <c r="F8" t="s">
        <v>90</v>
      </c>
      <c r="J8" s="16"/>
      <c r="K8" s="16" t="s">
        <v>68</v>
      </c>
      <c r="L8" s="23">
        <v>0</v>
      </c>
      <c r="M8" s="33">
        <f>L8*81.37*1.262</f>
        <v>0</v>
      </c>
    </row>
    <row r="9" spans="1:13" ht="12.75">
      <c r="A9" t="s">
        <v>5</v>
      </c>
      <c r="J9" s="15">
        <v>2</v>
      </c>
      <c r="K9" s="24" t="s">
        <v>69</v>
      </c>
      <c r="L9" s="21"/>
      <c r="M9" s="33"/>
    </row>
    <row r="10" spans="1:13" ht="12.75">
      <c r="A10" t="s">
        <v>6</v>
      </c>
      <c r="E10">
        <v>1136</v>
      </c>
      <c r="F10" t="s">
        <v>90</v>
      </c>
      <c r="J10" s="16"/>
      <c r="K10" s="18" t="s">
        <v>72</v>
      </c>
      <c r="L10" s="23">
        <v>0</v>
      </c>
      <c r="M10" s="33">
        <f>L10*81.37*1.262</f>
        <v>0</v>
      </c>
    </row>
    <row r="11" spans="1:13" ht="12.75">
      <c r="A11" t="s">
        <v>7</v>
      </c>
      <c r="E11">
        <v>6810</v>
      </c>
      <c r="F11" t="s">
        <v>90</v>
      </c>
      <c r="J11" s="14">
        <v>3</v>
      </c>
      <c r="K11" s="17" t="s">
        <v>70</v>
      </c>
      <c r="L11" s="22"/>
      <c r="M11" s="33"/>
    </row>
    <row r="12" spans="1:13" ht="12.75">
      <c r="A12" t="s">
        <v>8</v>
      </c>
      <c r="E12">
        <v>328.4</v>
      </c>
      <c r="F12" t="s">
        <v>90</v>
      </c>
      <c r="J12" s="16"/>
      <c r="K12" s="18" t="s">
        <v>71</v>
      </c>
      <c r="L12" s="23">
        <v>4</v>
      </c>
      <c r="M12" s="33">
        <f>L12*81.37*1.262</f>
        <v>410.75576</v>
      </c>
    </row>
    <row r="13" spans="10:13" ht="12.75">
      <c r="J13" s="20">
        <v>4</v>
      </c>
      <c r="K13" s="19" t="s">
        <v>73</v>
      </c>
      <c r="L13" s="25">
        <v>0</v>
      </c>
      <c r="M13" s="33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74</v>
      </c>
      <c r="L14" s="22"/>
      <c r="M14" s="33"/>
    </row>
    <row r="15" spans="10:13" ht="12.75">
      <c r="J15" s="15" t="s">
        <v>75</v>
      </c>
      <c r="K15" s="26" t="s">
        <v>76</v>
      </c>
      <c r="L15" s="21">
        <v>0</v>
      </c>
      <c r="M15" s="33">
        <f>L15*81.37*1.262</f>
        <v>0</v>
      </c>
    </row>
    <row r="16" spans="1:13" ht="12.75">
      <c r="A16" s="2" t="s">
        <v>10</v>
      </c>
      <c r="F16" s="11">
        <v>31236.25</v>
      </c>
      <c r="J16" s="15" t="s">
        <v>77</v>
      </c>
      <c r="K16" s="26" t="s">
        <v>78</v>
      </c>
      <c r="L16" s="21">
        <v>3</v>
      </c>
      <c r="M16" s="33">
        <f>L16*81.37*1.262</f>
        <v>308.06682</v>
      </c>
    </row>
    <row r="17" spans="1:13" ht="12.75">
      <c r="A17" t="s">
        <v>11</v>
      </c>
      <c r="F17" s="5">
        <v>36849.42</v>
      </c>
      <c r="J17" s="16" t="s">
        <v>79</v>
      </c>
      <c r="K17" s="18" t="s">
        <v>80</v>
      </c>
      <c r="L17" s="36">
        <v>4.7</v>
      </c>
      <c r="M17" s="33">
        <f>L17*81.37*1.262</f>
        <v>482.63801800000005</v>
      </c>
    </row>
    <row r="18" spans="2:13" ht="12.75">
      <c r="B18" t="s">
        <v>12</v>
      </c>
      <c r="F18" s="9">
        <f>F17/F16</f>
        <v>1.1797005082236183</v>
      </c>
      <c r="J18" s="20"/>
      <c r="K18" s="27" t="s">
        <v>81</v>
      </c>
      <c r="L18" s="28">
        <f>SUM(L7:L17)</f>
        <v>15.7</v>
      </c>
      <c r="M18" s="34">
        <f>SUM(M7:M17)</f>
        <v>1612.2163580000001</v>
      </c>
    </row>
    <row r="19" spans="1:11" ht="12.75">
      <c r="A19" t="s">
        <v>102</v>
      </c>
      <c r="F19" s="5">
        <v>120</v>
      </c>
      <c r="K19" s="1" t="s">
        <v>82</v>
      </c>
    </row>
    <row r="20" spans="1:13" ht="12.75">
      <c r="A20" s="3" t="s">
        <v>13</v>
      </c>
      <c r="B20" s="3"/>
      <c r="C20" s="3"/>
      <c r="D20" s="3"/>
      <c r="E20" s="1"/>
      <c r="F20" s="32">
        <f>F17+F19</f>
        <v>36969.42</v>
      </c>
      <c r="J20" s="22" t="s">
        <v>58</v>
      </c>
      <c r="K20" s="14"/>
      <c r="L20" s="22" t="s">
        <v>61</v>
      </c>
      <c r="M20" s="22" t="s">
        <v>64</v>
      </c>
    </row>
    <row r="21" spans="10:13" ht="12.75">
      <c r="J21" s="23" t="s">
        <v>59</v>
      </c>
      <c r="K21" s="23" t="s">
        <v>60</v>
      </c>
      <c r="L21" s="23" t="s">
        <v>83</v>
      </c>
      <c r="M21" s="23" t="s">
        <v>65</v>
      </c>
    </row>
    <row r="22" spans="2:13" ht="12.75">
      <c r="B22" s="1" t="s">
        <v>14</v>
      </c>
      <c r="C22" s="1"/>
      <c r="J22" s="20">
        <v>1</v>
      </c>
      <c r="K22" s="20" t="s">
        <v>107</v>
      </c>
      <c r="L22" s="25">
        <v>0.81</v>
      </c>
      <c r="M22" s="33">
        <f>L22*81.37*1.15*1.262</f>
        <v>95.65474761000002</v>
      </c>
    </row>
    <row r="23" spans="10:13" ht="12.75">
      <c r="J23" s="20">
        <v>2</v>
      </c>
      <c r="K23" s="20" t="s">
        <v>110</v>
      </c>
      <c r="L23" s="25">
        <v>3.08</v>
      </c>
      <c r="M23" s="33">
        <f aca="true" t="shared" si="0" ref="M23:M34">L23*81.37*1.15*1.262</f>
        <v>363.72422548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116</v>
      </c>
      <c r="L24" s="25">
        <v>36.58</v>
      </c>
      <c r="M24" s="33">
        <f t="shared" si="0"/>
        <v>4319.81563898</v>
      </c>
    </row>
    <row r="25" spans="1:13" ht="12.75">
      <c r="A25" t="s">
        <v>16</v>
      </c>
      <c r="D25" t="s">
        <v>100</v>
      </c>
      <c r="F25" s="11">
        <v>7071</v>
      </c>
      <c r="J25" s="20">
        <v>4</v>
      </c>
      <c r="K25" s="20" t="s">
        <v>117</v>
      </c>
      <c r="L25" s="25">
        <v>52.6</v>
      </c>
      <c r="M25" s="33">
        <f t="shared" si="0"/>
        <v>6211.653980600001</v>
      </c>
    </row>
    <row r="26" spans="1:13" ht="12.75">
      <c r="A26" t="s">
        <v>17</v>
      </c>
      <c r="J26" s="20">
        <v>5</v>
      </c>
      <c r="K26" s="20" t="s">
        <v>118</v>
      </c>
      <c r="L26" s="25">
        <v>3.12</v>
      </c>
      <c r="M26" s="33">
        <f t="shared" si="0"/>
        <v>368.4479167200001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 t="s">
        <v>119</v>
      </c>
      <c r="L27" s="25">
        <v>1.07</v>
      </c>
      <c r="M27" s="33">
        <f t="shared" si="0"/>
        <v>126.35874067000002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 t="s">
        <v>121</v>
      </c>
      <c r="L28" s="25">
        <v>0.56</v>
      </c>
      <c r="M28" s="33">
        <f t="shared" si="0"/>
        <v>66.13167736000001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23</v>
      </c>
      <c r="J30" s="20">
        <v>9</v>
      </c>
      <c r="K30" s="20"/>
      <c r="L30" s="25"/>
      <c r="M30" s="33">
        <f t="shared" si="0"/>
        <v>0</v>
      </c>
    </row>
    <row r="31" spans="1:13" ht="12.75">
      <c r="A31" s="5" t="s">
        <v>24</v>
      </c>
      <c r="B31">
        <v>1136</v>
      </c>
      <c r="C31" t="s">
        <v>19</v>
      </c>
      <c r="D31" s="11">
        <v>2.3</v>
      </c>
      <c r="E31" t="s">
        <v>20</v>
      </c>
      <c r="F31" s="5">
        <v>0</v>
      </c>
      <c r="J31" s="20">
        <v>10</v>
      </c>
      <c r="K31" s="20"/>
      <c r="L31" s="25"/>
      <c r="M31" s="33">
        <f t="shared" si="0"/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>
        <v>11</v>
      </c>
      <c r="K32" s="20"/>
      <c r="L32" s="25"/>
      <c r="M32" s="33">
        <f t="shared" si="0"/>
        <v>0</v>
      </c>
    </row>
    <row r="33" spans="1:13" ht="12.75">
      <c r="A33" s="5" t="s">
        <v>26</v>
      </c>
      <c r="B33">
        <v>6810</v>
      </c>
      <c r="C33" t="s">
        <v>19</v>
      </c>
      <c r="D33" s="5">
        <v>0.42</v>
      </c>
      <c r="E33" t="s">
        <v>20</v>
      </c>
      <c r="F33" s="5">
        <v>0</v>
      </c>
      <c r="J33" s="20">
        <v>12</v>
      </c>
      <c r="K33" s="20"/>
      <c r="L33" s="25"/>
      <c r="M33" s="33">
        <f t="shared" si="0"/>
        <v>0</v>
      </c>
    </row>
    <row r="34" spans="10:13" ht="12.75">
      <c r="J34" s="20">
        <v>13</v>
      </c>
      <c r="K34" s="20"/>
      <c r="L34" s="25"/>
      <c r="M34" s="33">
        <f t="shared" si="0"/>
        <v>0</v>
      </c>
    </row>
    <row r="35" spans="1:13" ht="12.75">
      <c r="A35" s="6" t="s">
        <v>27</v>
      </c>
      <c r="D35" t="s">
        <v>101</v>
      </c>
      <c r="J35" s="20"/>
      <c r="K35" s="30" t="s">
        <v>81</v>
      </c>
      <c r="L35" s="28">
        <f>SUM(L22:L34)</f>
        <v>97.82</v>
      </c>
      <c r="M35" s="34">
        <f>SUM(M22:M34)</f>
        <v>11551.786927420002</v>
      </c>
    </row>
    <row r="36" spans="2:11" ht="12.75">
      <c r="B36">
        <v>328.4</v>
      </c>
      <c r="C36" t="s">
        <v>19</v>
      </c>
      <c r="D36" s="5">
        <v>6.17</v>
      </c>
      <c r="E36" t="s">
        <v>20</v>
      </c>
      <c r="F36" s="11">
        <v>1810.21</v>
      </c>
      <c r="K36" s="1" t="s">
        <v>85</v>
      </c>
    </row>
    <row r="37" spans="10:13" ht="12.75">
      <c r="J37" s="22" t="s">
        <v>58</v>
      </c>
      <c r="K37" s="22"/>
      <c r="L37" s="22" t="s">
        <v>86</v>
      </c>
      <c r="M37" s="22" t="s">
        <v>64</v>
      </c>
    </row>
    <row r="38" spans="1:13" ht="12.75">
      <c r="A38" t="s">
        <v>28</v>
      </c>
      <c r="J38" s="23" t="s">
        <v>59</v>
      </c>
      <c r="K38" s="23" t="s">
        <v>60</v>
      </c>
      <c r="L38" s="23"/>
      <c r="M38" s="23" t="s">
        <v>87</v>
      </c>
    </row>
    <row r="39" spans="1:13" ht="12.75">
      <c r="A39" s="7" t="s">
        <v>29</v>
      </c>
      <c r="B39" s="7"/>
      <c r="C39" s="7" t="s">
        <v>30</v>
      </c>
      <c r="D39" s="7"/>
      <c r="J39" s="20">
        <v>1</v>
      </c>
      <c r="K39" s="20" t="s">
        <v>108</v>
      </c>
      <c r="L39" s="25" t="s">
        <v>109</v>
      </c>
      <c r="M39" s="25">
        <v>135</v>
      </c>
    </row>
    <row r="40" spans="2:13" ht="12.75">
      <c r="B40">
        <v>2983.9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2</v>
      </c>
      <c r="K40" s="20" t="s">
        <v>111</v>
      </c>
      <c r="L40" s="25" t="s">
        <v>109</v>
      </c>
      <c r="M40" s="25">
        <v>2773</v>
      </c>
    </row>
    <row r="41" spans="1:13" ht="12.75">
      <c r="A41" s="4" t="s">
        <v>55</v>
      </c>
      <c r="F41" s="32">
        <f>F25+F36+F40</f>
        <v>8881.21</v>
      </c>
      <c r="J41" s="20">
        <v>3</v>
      </c>
      <c r="K41" s="20" t="s">
        <v>112</v>
      </c>
      <c r="L41" s="25" t="s">
        <v>113</v>
      </c>
      <c r="M41" s="25">
        <v>176</v>
      </c>
    </row>
    <row r="42" spans="1:13" ht="12.75">
      <c r="A42" s="4" t="s">
        <v>31</v>
      </c>
      <c r="J42" s="20">
        <v>4</v>
      </c>
      <c r="K42" s="20" t="s">
        <v>114</v>
      </c>
      <c r="L42" s="25" t="s">
        <v>115</v>
      </c>
      <c r="M42" s="25">
        <v>240</v>
      </c>
    </row>
    <row r="43" spans="10:13" ht="12.75">
      <c r="J43" s="20">
        <v>5</v>
      </c>
      <c r="K43" s="20" t="s">
        <v>120</v>
      </c>
      <c r="L43" s="25" t="s">
        <v>109</v>
      </c>
      <c r="M43" s="25">
        <v>220</v>
      </c>
    </row>
    <row r="44" spans="1:13" ht="12.75">
      <c r="A44" t="s">
        <v>32</v>
      </c>
      <c r="J44" s="20">
        <v>6</v>
      </c>
      <c r="K44" s="20" t="s">
        <v>122</v>
      </c>
      <c r="L44" s="25" t="s">
        <v>123</v>
      </c>
      <c r="M44" s="25">
        <v>45.44</v>
      </c>
    </row>
    <row r="45" spans="2:13" ht="12.75">
      <c r="B45">
        <v>2983.9</v>
      </c>
      <c r="C45" t="s">
        <v>90</v>
      </c>
      <c r="D45" s="37"/>
      <c r="E45">
        <v>76.53</v>
      </c>
      <c r="F45" s="11">
        <v>2081</v>
      </c>
      <c r="J45" s="20">
        <v>7</v>
      </c>
      <c r="K45" s="20"/>
      <c r="L45" s="25"/>
      <c r="M45" s="25"/>
    </row>
    <row r="46" spans="1:13" ht="12.75">
      <c r="A46" t="s">
        <v>33</v>
      </c>
      <c r="J46" s="20">
        <v>8</v>
      </c>
      <c r="K46" s="20"/>
      <c r="L46" s="25"/>
      <c r="M46" s="25"/>
    </row>
    <row r="47" spans="2:13" ht="12.75">
      <c r="B47">
        <v>2983.9</v>
      </c>
      <c r="C47" t="s">
        <v>90</v>
      </c>
      <c r="D47" s="37"/>
      <c r="E47">
        <v>28.05</v>
      </c>
      <c r="F47" s="11">
        <v>807</v>
      </c>
      <c r="J47" s="20">
        <v>9</v>
      </c>
      <c r="K47" s="20"/>
      <c r="L47" s="25"/>
      <c r="M47" s="25"/>
    </row>
    <row r="48" spans="1:13" ht="12.75">
      <c r="A48" t="s">
        <v>34</v>
      </c>
      <c r="J48" s="20">
        <v>10</v>
      </c>
      <c r="K48" s="20"/>
      <c r="L48" s="25"/>
      <c r="M48" s="25"/>
    </row>
    <row r="49" spans="2:13" ht="12.75">
      <c r="B49">
        <f>F49/D49</f>
        <v>341</v>
      </c>
      <c r="C49" t="s">
        <v>35</v>
      </c>
      <c r="D49" s="5">
        <v>2.73</v>
      </c>
      <c r="E49" t="s">
        <v>20</v>
      </c>
      <c r="F49" s="5">
        <v>930.93</v>
      </c>
      <c r="J49" s="20">
        <v>11</v>
      </c>
      <c r="K49" s="20"/>
      <c r="L49" s="25"/>
      <c r="M49" s="25"/>
    </row>
    <row r="50" spans="1:13" ht="12.75">
      <c r="A50" t="s">
        <v>36</v>
      </c>
      <c r="J50" s="20">
        <v>12</v>
      </c>
      <c r="K50" s="20"/>
      <c r="L50" s="25"/>
      <c r="M50" s="25"/>
    </row>
    <row r="51" spans="2:13" ht="12.75">
      <c r="B51">
        <v>999.2</v>
      </c>
      <c r="C51" t="s">
        <v>19</v>
      </c>
      <c r="D51" s="5">
        <v>0</v>
      </c>
      <c r="E51" t="s">
        <v>20</v>
      </c>
      <c r="F51" s="5">
        <f>B51*D51</f>
        <v>0</v>
      </c>
      <c r="J51" s="20">
        <v>13</v>
      </c>
      <c r="K51" s="20"/>
      <c r="L51" s="25"/>
      <c r="M51" s="25"/>
    </row>
    <row r="52" spans="1:13" ht="12.75">
      <c r="A52" t="s">
        <v>37</v>
      </c>
      <c r="B52">
        <v>2983.9</v>
      </c>
      <c r="C52" t="s">
        <v>90</v>
      </c>
      <c r="D52" s="5">
        <v>0</v>
      </c>
      <c r="E52" t="s">
        <v>20</v>
      </c>
      <c r="F52" s="11">
        <f>B52*D52</f>
        <v>0</v>
      </c>
      <c r="J52" s="20">
        <v>14</v>
      </c>
      <c r="K52" s="20"/>
      <c r="L52" s="25"/>
      <c r="M52" s="25"/>
    </row>
    <row r="53" spans="1:13" ht="12.75">
      <c r="A53" t="s">
        <v>38</v>
      </c>
      <c r="F53" s="5">
        <v>0</v>
      </c>
      <c r="J53" s="20"/>
      <c r="K53" s="20"/>
      <c r="L53" s="31" t="s">
        <v>88</v>
      </c>
      <c r="M53" s="28">
        <f>SUM(M39:M52)</f>
        <v>3589.44</v>
      </c>
    </row>
    <row r="55" spans="1:6" ht="12.75">
      <c r="A55" s="4" t="s">
        <v>39</v>
      </c>
      <c r="B55" s="10"/>
      <c r="C55" s="10"/>
      <c r="F55" s="32">
        <f>SUM(F45:F54)</f>
        <v>3818.93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149412</v>
      </c>
      <c r="D59">
        <v>219205.2</v>
      </c>
      <c r="E59">
        <v>2983.9</v>
      </c>
      <c r="F59" s="38">
        <f>C59/D59*E59</f>
        <v>2033.8498667002425</v>
      </c>
    </row>
    <row r="60" spans="1:6" ht="12.75">
      <c r="A60" t="s">
        <v>42</v>
      </c>
      <c r="C60">
        <v>118433</v>
      </c>
      <c r="D60">
        <v>219205.2</v>
      </c>
      <c r="E60">
        <v>2983.9</v>
      </c>
      <c r="F60" s="38">
        <f>C60/D60*E60</f>
        <v>1612.152579865806</v>
      </c>
    </row>
    <row r="61" spans="1:6" ht="12.75">
      <c r="A61" t="s">
        <v>43</v>
      </c>
      <c r="F61" s="5">
        <v>11551.79</v>
      </c>
    </row>
    <row r="62" spans="1:6" ht="12.75">
      <c r="A62" t="s">
        <v>98</v>
      </c>
      <c r="F62" s="5"/>
    </row>
    <row r="63" spans="2:6" ht="12.75">
      <c r="B63">
        <v>2983.9</v>
      </c>
      <c r="C63" t="s">
        <v>19</v>
      </c>
      <c r="D63" s="5">
        <v>0.05</v>
      </c>
      <c r="E63" t="s">
        <v>20</v>
      </c>
      <c r="F63" s="11">
        <f>B63*D63</f>
        <v>149.19500000000002</v>
      </c>
    </row>
    <row r="64" spans="1:6" ht="12.75">
      <c r="A64" t="s">
        <v>44</v>
      </c>
      <c r="F64" s="5">
        <v>3589.44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2983.9</v>
      </c>
      <c r="C67" t="s">
        <v>19</v>
      </c>
      <c r="D67" s="11">
        <v>0.21</v>
      </c>
      <c r="E67" t="s">
        <v>20</v>
      </c>
      <c r="F67" s="11">
        <f>B67*D67</f>
        <v>626.619</v>
      </c>
    </row>
    <row r="68" spans="1:6" ht="12.75">
      <c r="A68" s="4" t="s">
        <v>47</v>
      </c>
      <c r="B68" s="10"/>
      <c r="C68" s="10"/>
      <c r="F68" s="32">
        <f>SUM(F59:F67)</f>
        <v>19563.046446566048</v>
      </c>
    </row>
    <row r="70" ht="12.75">
      <c r="A70" s="4" t="s">
        <v>48</v>
      </c>
    </row>
    <row r="71" spans="1:6" ht="12.75">
      <c r="A71" t="s">
        <v>49</v>
      </c>
      <c r="B71">
        <v>2983.9</v>
      </c>
      <c r="C71" t="s">
        <v>90</v>
      </c>
      <c r="F71" s="11">
        <v>477</v>
      </c>
    </row>
    <row r="72" spans="1:6" ht="12.75">
      <c r="A72" t="s">
        <v>50</v>
      </c>
      <c r="F72" s="5"/>
    </row>
    <row r="73" spans="1:6" ht="12.75">
      <c r="A73" s="7" t="s">
        <v>97</v>
      </c>
      <c r="F73" s="5"/>
    </row>
    <row r="74" spans="2:6" ht="12.75">
      <c r="B74">
        <v>2983.9</v>
      </c>
      <c r="C74" t="s">
        <v>19</v>
      </c>
      <c r="D74" s="11">
        <v>0.5</v>
      </c>
      <c r="E74" t="s">
        <v>20</v>
      </c>
      <c r="F74" s="11">
        <f>B74*D74</f>
        <v>1491.95</v>
      </c>
    </row>
    <row r="75" spans="1:6" ht="12.75">
      <c r="A75" s="4" t="s">
        <v>51</v>
      </c>
      <c r="F75" s="32">
        <f>F71+F74</f>
        <v>1968.95</v>
      </c>
    </row>
    <row r="77" ht="12.75">
      <c r="A77" s="4" t="s">
        <v>52</v>
      </c>
    </row>
    <row r="78" spans="1:6" ht="12.75">
      <c r="A78" s="7" t="s">
        <v>106</v>
      </c>
      <c r="B78" s="7"/>
      <c r="C78" s="7"/>
      <c r="D78" s="7"/>
      <c r="E78" s="7"/>
      <c r="F78" s="7"/>
    </row>
    <row r="79" spans="2:6" ht="12.75">
      <c r="B79">
        <v>2983.9</v>
      </c>
      <c r="C79" t="s">
        <v>19</v>
      </c>
      <c r="D79" s="11">
        <v>1.21</v>
      </c>
      <c r="E79" t="s">
        <v>20</v>
      </c>
      <c r="F79" s="5">
        <f>B79*D79</f>
        <v>3610.519</v>
      </c>
    </row>
    <row r="80" spans="1:9" ht="12.75">
      <c r="A80" s="4" t="s">
        <v>53</v>
      </c>
      <c r="F80" s="8">
        <f>SUM(F79)</f>
        <v>3610.519</v>
      </c>
      <c r="G80" s="7"/>
      <c r="H80" s="7"/>
      <c r="I80" s="7"/>
    </row>
    <row r="81" ht="12.75">
      <c r="F81" s="5"/>
    </row>
    <row r="82" spans="1:6" ht="12.75">
      <c r="A82" s="1" t="s">
        <v>54</v>
      </c>
      <c r="B82" s="1"/>
      <c r="F82" s="8">
        <f>F41+F55+F68+F75+F80</f>
        <v>37842.655446566045</v>
      </c>
    </row>
    <row r="83" ht="12.75">
      <c r="F83" s="5"/>
    </row>
    <row r="84" spans="1:6" ht="12.75">
      <c r="A84" s="1" t="s">
        <v>56</v>
      </c>
      <c r="B84" s="39">
        <v>0.008</v>
      </c>
      <c r="C84" s="1"/>
      <c r="D84" s="1"/>
      <c r="E84" s="1"/>
      <c r="F84" s="32">
        <f>F82*0.8%</f>
        <v>302.7412435725284</v>
      </c>
    </row>
    <row r="85" ht="12.75">
      <c r="F85" s="5"/>
    </row>
    <row r="86" spans="1:6" ht="15">
      <c r="A86" s="12" t="s">
        <v>57</v>
      </c>
      <c r="B86" s="12"/>
      <c r="C86" s="12"/>
      <c r="D86" s="12"/>
      <c r="E86" s="12"/>
      <c r="F86" s="35">
        <f>F82+F84</f>
        <v>38145.39669013857</v>
      </c>
    </row>
    <row r="87" spans="2:6" ht="12.75">
      <c r="B87" s="40" t="s">
        <v>93</v>
      </c>
      <c r="C87" s="41" t="s">
        <v>94</v>
      </c>
      <c r="D87" s="22" t="s">
        <v>95</v>
      </c>
      <c r="E87" s="22" t="s">
        <v>96</v>
      </c>
      <c r="F87" s="44" t="s">
        <v>103</v>
      </c>
    </row>
    <row r="88" spans="1:6" ht="12.75">
      <c r="A88" s="13"/>
      <c r="B88" s="42">
        <v>40664</v>
      </c>
      <c r="C88" s="43">
        <v>-110961</v>
      </c>
      <c r="D88" s="23">
        <v>36969</v>
      </c>
      <c r="E88" s="23">
        <v>38145</v>
      </c>
      <c r="F88" s="45">
        <f>C88+D88-E88</f>
        <v>-112137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2011-02-24T18:06:57Z</cp:lastPrinted>
  <dcterms:created xsi:type="dcterms:W3CDTF">2008-08-18T07:30:19Z</dcterms:created>
  <dcterms:modified xsi:type="dcterms:W3CDTF">2011-07-20T16:29:35Z</dcterms:modified>
  <cp:category/>
  <cp:version/>
  <cp:contentType/>
  <cp:contentStatus/>
</cp:coreProperties>
</file>