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<sst xmlns="http://schemas.openxmlformats.org/spreadsheetml/2006/main" count="161" uniqueCount="117">
  <si>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</si>
  <si>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</si>
  <si>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</si>
  <si>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</si>
  <si>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</si>
  <si>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</si>
  <si>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</si>
  <si>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</si>
  <si>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</si>
  <si>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</si>
  <si>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</si>
  <si>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</si>
  <si>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</si>
  <si>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</si>
  <si>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</si>
  <si>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</si>
  <si>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</si>
  <si>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</si>
  <si>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</si>
  <si>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</si>
  <si>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</si>
  <si>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</si>
  <si>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</si>
  <si>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</si>
  <si>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</si>
  <si>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</si>
  <si>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</si>
  <si>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</si>
  <si>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</si>
  <si>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</si>
  <si>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</si>
  <si>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</si>
  <si>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</si>
  <si>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</si>
  <si>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</si>
  <si>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</si>
  <si>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</si>
  <si>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</si>
  <si>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</si>
  <si>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</si>
  <si>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</si>
  <si>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</si>
  <si>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</si>
  <si>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</si>
  <si>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</si>
  <si>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</si>
  <si>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</si>
  <si>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</si>
  <si>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</si>
  <si>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</si>
  <si>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</si>
  <si>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</si>
  <si>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</si>
  <si>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</si>
  <si>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</si>
  <si>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</si>
  <si>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</si>
  <si>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</si>
  <si>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</si>
  <si>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</si>
  <si>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</si>
  <si>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</si>
  <si>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</si>
  <si>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</si>
  <si>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</si>
  <si>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</si>
  <si>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</si>
  <si>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</si>
  <si>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</si>
  <si>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</si>
  <si>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</si>
  <si>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</si>
  <si>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</si>
  <si>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</si>
  <si>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</si>
  <si>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</si>
  <si>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</si>
  <si>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</si>
  <si>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</si>
  <si>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</si>
  <si>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</si>
  <si>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</si>
  <si>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</si>
  <si>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</si>
  <si>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</si>
  <si>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</si>
  <si>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</si>
  <si>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</si>
  <si>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</si>
  <si>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</si>
  <si>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</si>
  <si>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</si>
  <si>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</si>
  <si>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</si>
  <si>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</si>
  <si>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</si>
  <si>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</si>
  <si>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</si>
  <si>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</si>
  <si>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</si>
  <si>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</si>
  <si>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</si>
  <si>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0,4 ставки</t>
  </si>
  <si>
    <t>ост.на 01.07.</t>
  </si>
  <si>
    <t>июнь</t>
  </si>
  <si>
    <t xml:space="preserve">                    за июнь  2011 г.</t>
  </si>
  <si>
    <t>Смена задвижки Д 50 (1шт)</t>
  </si>
  <si>
    <t>Задвижка Д 50</t>
  </si>
  <si>
    <t>1шт</t>
  </si>
  <si>
    <t>Устройство врезки Д 50 (2шт)</t>
  </si>
  <si>
    <t>Врезка Д 50</t>
  </si>
  <si>
    <t>2шт</t>
  </si>
  <si>
    <t>Круг отрезной</t>
  </si>
  <si>
    <t>Электроды</t>
  </si>
  <si>
    <t>1кг</t>
  </si>
  <si>
    <t>Рытье траншеи 1,5м3</t>
  </si>
  <si>
    <t xml:space="preserve">Перестилка дощатых полов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</si>
</sst>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91</v>
      </c>
      <c r="C2" s="1"/>
      <c r="D2" s="1" t="s">
        <v>92</v>
      </c>
      <c r="K2" t="s">
        <v>105</v>
      </c>
    </row>
    <row r="3" spans="2:13" ht="12.75">
      <c r="B3" s="1" t="s">
        <v>1</v>
      </c>
      <c r="C3" s="8" t="s">
        <v>104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379</v>
      </c>
      <c r="F7" t="s">
        <v>90</v>
      </c>
      <c r="J7" s="15"/>
      <c r="K7" s="15" t="s">
        <v>68</v>
      </c>
      <c r="L7" s="21">
        <v>0</v>
      </c>
      <c r="M7" s="33">
        <f>L7*81.37*1.262</f>
        <v>0</v>
      </c>
    </row>
    <row r="8" spans="1:13" ht="12.75">
      <c r="A8" t="s">
        <v>4</v>
      </c>
      <c r="E8">
        <v>0</v>
      </c>
      <c r="F8" t="s">
        <v>90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176</v>
      </c>
      <c r="F10" t="s">
        <v>90</v>
      </c>
      <c r="J10" s="16"/>
      <c r="K10" s="18" t="s">
        <v>73</v>
      </c>
      <c r="L10" s="23">
        <v>2.22</v>
      </c>
      <c r="M10" s="33">
        <f>L10*81.37*1.262</f>
        <v>227.96944680000004</v>
      </c>
    </row>
    <row r="11" spans="1:13" ht="12.75">
      <c r="A11" t="s">
        <v>7</v>
      </c>
      <c r="E11">
        <v>3112</v>
      </c>
      <c r="F11" t="s">
        <v>90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27</v>
      </c>
      <c r="F12" t="s">
        <v>90</v>
      </c>
      <c r="J12" s="16"/>
      <c r="K12" s="18" t="s">
        <v>72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3820.32</v>
      </c>
      <c r="J16" s="15" t="s">
        <v>78</v>
      </c>
      <c r="K16" s="26" t="s">
        <v>79</v>
      </c>
      <c r="L16" s="21">
        <v>0</v>
      </c>
      <c r="M16" s="33">
        <f>L16*81.37*1.262</f>
        <v>0</v>
      </c>
    </row>
    <row r="17" spans="1:13" ht="12.75">
      <c r="A17" t="s">
        <v>11</v>
      </c>
      <c r="F17" s="5">
        <v>4390.92</v>
      </c>
      <c r="J17" s="16" t="s">
        <v>80</v>
      </c>
      <c r="K17" s="18" t="s">
        <v>81</v>
      </c>
      <c r="L17" s="23">
        <v>0</v>
      </c>
      <c r="M17" s="33">
        <f>L17*81.37*1.262</f>
        <v>0</v>
      </c>
    </row>
    <row r="18" spans="2:13" ht="12.75">
      <c r="B18" t="s">
        <v>12</v>
      </c>
      <c r="F18" s="9">
        <f>F17/F16</f>
        <v>1.1493592159819073</v>
      </c>
      <c r="J18" s="20"/>
      <c r="K18" s="27" t="s">
        <v>82</v>
      </c>
      <c r="L18" s="28">
        <f>SUM(L7:L17)</f>
        <v>2.22</v>
      </c>
      <c r="M18" s="34">
        <f>SUM(M7:M17)</f>
        <v>227.96944680000004</v>
      </c>
    </row>
    <row r="19" spans="1:11" ht="12.75">
      <c r="A19" t="s">
        <v>13</v>
      </c>
      <c r="F19" s="5">
        <v>0</v>
      </c>
      <c r="K19" s="1" t="s">
        <v>83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4390.92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15</v>
      </c>
      <c r="C22" s="1"/>
      <c r="J22" s="23">
        <v>1</v>
      </c>
      <c r="K22" s="45" t="s">
        <v>106</v>
      </c>
      <c r="L22" s="23">
        <v>3.08</v>
      </c>
      <c r="M22" s="33">
        <f>L22*81.37*1.15*1.262</f>
        <v>363.72422548</v>
      </c>
    </row>
    <row r="23" spans="10:13" ht="12.75">
      <c r="J23" s="23">
        <v>2</v>
      </c>
      <c r="K23" s="45" t="s">
        <v>109</v>
      </c>
      <c r="L23" s="23">
        <v>12.86</v>
      </c>
      <c r="M23" s="33">
        <f>L23*81.37*1.15*1.262</f>
        <v>1518.66673366</v>
      </c>
    </row>
    <row r="24" spans="1:13" ht="12.75">
      <c r="A24" s="4" t="s">
        <v>16</v>
      </c>
      <c r="B24" s="4"/>
      <c r="C24" s="4"/>
      <c r="D24" s="4"/>
      <c r="E24" s="4"/>
      <c r="F24" s="4"/>
      <c r="J24" s="23">
        <v>3</v>
      </c>
      <c r="K24" s="45" t="s">
        <v>115</v>
      </c>
      <c r="L24" s="23">
        <v>5.2</v>
      </c>
      <c r="M24" s="33">
        <f>L24*81.37*1.15*1.262</f>
        <v>614.0798612</v>
      </c>
    </row>
    <row r="25" spans="1:13" ht="12.75">
      <c r="A25" t="s">
        <v>17</v>
      </c>
      <c r="D25" t="s">
        <v>102</v>
      </c>
      <c r="F25" s="11">
        <v>2175.69</v>
      </c>
      <c r="J25" s="23">
        <v>4</v>
      </c>
      <c r="K25" s="45" t="s">
        <v>116</v>
      </c>
      <c r="L25" s="23">
        <v>1.82</v>
      </c>
      <c r="M25" s="33">
        <f>L25*81.37*1.15*1.262</f>
        <v>214.92795141999997</v>
      </c>
    </row>
    <row r="26" spans="1:13" ht="12.75">
      <c r="A26" t="s">
        <v>18</v>
      </c>
      <c r="J26" s="25">
        <v>5</v>
      </c>
      <c r="K26" s="46"/>
      <c r="L26" s="25">
        <v>0</v>
      </c>
      <c r="M26" s="33">
        <f>L26*81.37*1.15*1.262</f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/>
      <c r="K27" s="30" t="s">
        <v>82</v>
      </c>
      <c r="L27" s="28">
        <f>SUM(L26:L26)</f>
        <v>0</v>
      </c>
      <c r="M27" s="34">
        <f>SUM(M22:M26)</f>
        <v>2711.39877176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86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59</v>
      </c>
      <c r="K29" s="22"/>
      <c r="L29" s="22" t="s">
        <v>87</v>
      </c>
      <c r="M29" s="22" t="s">
        <v>65</v>
      </c>
    </row>
    <row r="30" spans="1:13" ht="12.75">
      <c r="A30" t="s">
        <v>24</v>
      </c>
      <c r="J30" s="23" t="s">
        <v>60</v>
      </c>
      <c r="K30" s="23" t="s">
        <v>61</v>
      </c>
      <c r="L30" s="23"/>
      <c r="M30" s="23" t="s">
        <v>88</v>
      </c>
    </row>
    <row r="31" spans="1:13" ht="12.75">
      <c r="A31" s="5" t="s">
        <v>25</v>
      </c>
      <c r="B31">
        <v>176</v>
      </c>
      <c r="C31" t="s">
        <v>20</v>
      </c>
      <c r="D31" s="11">
        <v>2.3</v>
      </c>
      <c r="E31" t="s">
        <v>21</v>
      </c>
      <c r="F31" s="5">
        <v>0</v>
      </c>
      <c r="J31" s="23">
        <v>1</v>
      </c>
      <c r="K31" s="45" t="s">
        <v>107</v>
      </c>
      <c r="L31" s="23" t="s">
        <v>108</v>
      </c>
      <c r="M31" s="23">
        <v>598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3">
        <v>2</v>
      </c>
      <c r="K32" s="45" t="s">
        <v>110</v>
      </c>
      <c r="L32" s="23" t="s">
        <v>111</v>
      </c>
      <c r="M32" s="23">
        <v>60</v>
      </c>
    </row>
    <row r="33" spans="1:13" ht="12.75">
      <c r="A33" s="5" t="s">
        <v>27</v>
      </c>
      <c r="B33">
        <v>3112</v>
      </c>
      <c r="C33" t="s">
        <v>20</v>
      </c>
      <c r="D33" s="5">
        <v>0.42</v>
      </c>
      <c r="E33" t="s">
        <v>21</v>
      </c>
      <c r="F33" s="5">
        <v>0</v>
      </c>
      <c r="J33" s="23">
        <v>3</v>
      </c>
      <c r="K33" s="45" t="s">
        <v>112</v>
      </c>
      <c r="L33" s="23" t="s">
        <v>108</v>
      </c>
      <c r="M33" s="23">
        <v>15.9</v>
      </c>
    </row>
    <row r="34" spans="10:13" ht="12.75">
      <c r="J34" s="23">
        <v>4</v>
      </c>
      <c r="K34" s="45" t="s">
        <v>113</v>
      </c>
      <c r="L34" s="23" t="s">
        <v>114</v>
      </c>
      <c r="M34" s="23">
        <v>60</v>
      </c>
    </row>
    <row r="35" spans="1:13" ht="12.75">
      <c r="A35" s="6" t="s">
        <v>28</v>
      </c>
      <c r="J35" s="23">
        <v>5</v>
      </c>
      <c r="K35" s="45"/>
      <c r="L35" s="23"/>
      <c r="M35" s="23"/>
    </row>
    <row r="36" spans="2:13" ht="12.75">
      <c r="B36">
        <v>27</v>
      </c>
      <c r="C36" t="s">
        <v>20</v>
      </c>
      <c r="D36" s="5">
        <v>0</v>
      </c>
      <c r="E36" t="s">
        <v>21</v>
      </c>
      <c r="F36" s="5">
        <f>B36*D36</f>
        <v>0</v>
      </c>
      <c r="J36" s="23">
        <v>6</v>
      </c>
      <c r="K36" s="45"/>
      <c r="L36" s="23"/>
      <c r="M36" s="23"/>
    </row>
    <row r="37" spans="10:13" ht="12.75">
      <c r="J37" s="25">
        <v>7</v>
      </c>
      <c r="K37" s="46"/>
      <c r="L37" s="25">
        <v>0</v>
      </c>
      <c r="M37" s="25">
        <v>0</v>
      </c>
    </row>
    <row r="38" spans="1:13" ht="12.75">
      <c r="A38" t="s">
        <v>29</v>
      </c>
      <c r="J38" s="20"/>
      <c r="K38" s="20"/>
      <c r="L38" s="31" t="s">
        <v>89</v>
      </c>
      <c r="M38" s="34">
        <f>SUM(M31+M32+M33+M34)</f>
        <v>733.9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379</v>
      </c>
      <c r="C40" t="s">
        <v>20</v>
      </c>
      <c r="D40" s="35">
        <v>0</v>
      </c>
      <c r="E40" t="s">
        <v>21</v>
      </c>
      <c r="F40" s="11">
        <f>B40*D40</f>
        <v>0</v>
      </c>
    </row>
    <row r="41" spans="1:6" ht="12.75">
      <c r="A41" s="4" t="s">
        <v>57</v>
      </c>
      <c r="F41" s="32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379</v>
      </c>
      <c r="C45" t="s">
        <v>90</v>
      </c>
      <c r="D45" s="37"/>
      <c r="E45">
        <v>76.53</v>
      </c>
      <c r="F45" s="11">
        <v>265</v>
      </c>
    </row>
    <row r="46" ht="12.75">
      <c r="A46" t="s">
        <v>34</v>
      </c>
    </row>
    <row r="47" spans="2:6" ht="12.75">
      <c r="B47">
        <v>379</v>
      </c>
      <c r="C47" t="s">
        <v>90</v>
      </c>
      <c r="D47" s="37"/>
      <c r="E47">
        <v>28.05</v>
      </c>
      <c r="F47" s="11">
        <v>102</v>
      </c>
    </row>
    <row r="48" ht="12.75">
      <c r="A48" t="s">
        <v>35</v>
      </c>
    </row>
    <row r="49" spans="2:6" ht="12.75">
      <c r="B49">
        <f>F49/D49</f>
        <v>47</v>
      </c>
      <c r="C49" t="s">
        <v>36</v>
      </c>
      <c r="D49" s="5">
        <v>2.73</v>
      </c>
      <c r="E49" t="s">
        <v>21</v>
      </c>
      <c r="F49" s="5">
        <v>128.31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2">
        <f>SUM(F45:F54)</f>
        <v>495.31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379</v>
      </c>
      <c r="F59" s="38">
        <f>C59/D59*E59</f>
        <v>250.8723378824955</v>
      </c>
    </row>
    <row r="60" spans="1:6" ht="12.75">
      <c r="A60" t="s">
        <v>43</v>
      </c>
      <c r="C60">
        <v>132077</v>
      </c>
      <c r="D60">
        <v>219205.2</v>
      </c>
      <c r="E60">
        <v>379</v>
      </c>
      <c r="F60" s="38">
        <f>C60/D60*E60</f>
        <v>228.35764388800993</v>
      </c>
    </row>
    <row r="61" spans="1:6" ht="12.75">
      <c r="A61" t="s">
        <v>44</v>
      </c>
      <c r="F61" s="5">
        <v>2711.4</v>
      </c>
    </row>
    <row r="62" spans="1:6" ht="12.75">
      <c r="A62" t="s">
        <v>98</v>
      </c>
      <c r="F62" s="5"/>
    </row>
    <row r="63" spans="2:6" ht="12.75">
      <c r="B63">
        <v>379</v>
      </c>
      <c r="C63" t="s">
        <v>20</v>
      </c>
      <c r="D63" s="5">
        <v>0.05</v>
      </c>
      <c r="E63" t="s">
        <v>21</v>
      </c>
      <c r="F63" s="11">
        <f>B63*D63</f>
        <v>18.95</v>
      </c>
    </row>
    <row r="64" spans="1:6" ht="12.75">
      <c r="A64" t="s">
        <v>45</v>
      </c>
      <c r="F64" s="5">
        <v>733.9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379</v>
      </c>
      <c r="C67" t="s">
        <v>20</v>
      </c>
      <c r="D67" s="11">
        <v>0.19</v>
      </c>
      <c r="E67" t="s">
        <v>21</v>
      </c>
      <c r="F67" s="11">
        <f>B67*D67</f>
        <v>72.01</v>
      </c>
    </row>
    <row r="68" spans="1:6" ht="12.75">
      <c r="A68" s="4" t="s">
        <v>48</v>
      </c>
      <c r="B68" s="10"/>
      <c r="C68" s="10"/>
      <c r="F68" s="32">
        <f>SUM(F59:F67)</f>
        <v>4015.489981770506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379</v>
      </c>
      <c r="C71" t="s">
        <v>90</v>
      </c>
      <c r="F71" s="11">
        <v>57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379</v>
      </c>
      <c r="C74" t="s">
        <v>20</v>
      </c>
      <c r="D74" s="11">
        <v>0.63</v>
      </c>
      <c r="E74" t="s">
        <v>21</v>
      </c>
      <c r="F74" s="11">
        <f>B74*D74</f>
        <v>238.77</v>
      </c>
    </row>
    <row r="75" spans="1:6" ht="12.75">
      <c r="A75" s="4" t="s">
        <v>52</v>
      </c>
      <c r="F75" s="32">
        <f>F71+F74</f>
        <v>295.77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379</v>
      </c>
      <c r="C79" t="s">
        <v>20</v>
      </c>
      <c r="D79" s="11">
        <v>1.61</v>
      </c>
      <c r="E79" t="s">
        <v>21</v>
      </c>
      <c r="F79" s="11">
        <f>B79*D79</f>
        <v>610.19</v>
      </c>
    </row>
    <row r="80" spans="1:9" ht="12.75">
      <c r="A80" s="4" t="s">
        <v>55</v>
      </c>
      <c r="F80" s="8">
        <f>SUM(F79)</f>
        <v>610.19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2">
        <f>F41+F55+F68+F75+F80</f>
        <v>7592.449981770507</v>
      </c>
    </row>
    <row r="83" ht="12.75">
      <c r="F83" s="5"/>
    </row>
    <row r="84" spans="1:6" ht="12.75">
      <c r="A84" s="1" t="s">
        <v>100</v>
      </c>
      <c r="B84" s="1"/>
      <c r="C84" s="1"/>
      <c r="D84" s="1"/>
      <c r="E84" s="1"/>
      <c r="F84" s="32">
        <f>F82*0.8%</f>
        <v>60.73959985416406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6">
        <f>F82+F84</f>
        <v>7653.1895816246715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103</v>
      </c>
    </row>
    <row r="88" spans="1:6" ht="12.75">
      <c r="A88" s="13"/>
      <c r="B88" s="41">
        <v>40695</v>
      </c>
      <c r="C88" s="42">
        <v>-13896</v>
      </c>
      <c r="D88" s="23">
        <v>4391</v>
      </c>
      <c r="E88" s="23">
        <v>7653</v>
      </c>
      <c r="F88" s="44">
        <f>C88+D88-E88</f>
        <v>-17158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2011-09-19T17:12:42Z</dcterms:modified>
  <cp:category/>
  <cp:version/>
  <cp:contentType/>
  <cp:contentStatus/>
</cp:coreProperties>
</file>