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<sst xmlns="http://schemas.openxmlformats.org/spreadsheetml/2006/main" count="161" uniqueCount="112">
  <si>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</si>
  <si>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</si>
  <si>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</si>
  <si>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</si>
  <si>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</si>
  <si>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</si>
  <si>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</si>
  <si>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</si>
  <si>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</si>
  <si>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</si>
  <si>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</si>
  <si>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</si>
  <si>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</si>
  <si>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</si>
  <si>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</si>
  <si>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</si>
  <si>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</si>
  <si>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</si>
  <si>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</si>
  <si>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</si>
  <si>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</si>
  <si>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</si>
  <si>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</si>
  <si>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</si>
  <si>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</si>
  <si>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</si>
  <si>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</si>
  <si>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</si>
  <si>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</si>
  <si>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</si>
  <si>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</si>
  <si>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</si>
  <si>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</si>
  <si>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</si>
  <si>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</si>
  <si>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</si>
  <si>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</si>
  <si>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</si>
  <si>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</si>
  <si>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</si>
  <si>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</si>
  <si>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</si>
  <si>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</si>
  <si>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</si>
  <si>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</si>
  <si>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</si>
  <si>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</si>
  <si>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</si>
  <si>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</si>
  <si>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</si>
  <si>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</si>
  <si>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</si>
  <si>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</si>
  <si>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</si>
  <si>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</si>
  <si>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</si>
  <si>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</si>
  <si>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</si>
  <si>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</si>
  <si>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</si>
  <si>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</si>
  <si>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</si>
  <si>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</si>
  <si>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</si>
  <si>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</si>
  <si>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</si>
  <si>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</si>
  <si>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</si>
  <si>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</si>
  <si>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</si>
  <si>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</si>
  <si>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</si>
  <si>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</si>
  <si>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</si>
  <si>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</si>
  <si>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</si>
  <si>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</si>
  <si>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</si>
  <si>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</si>
  <si>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</si>
  <si>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</si>
  <si>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</si>
  <si>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</si>
  <si>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</si>
  <si>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</si>
  <si>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</si>
  <si>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</si>
  <si>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</si>
  <si>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</si>
  <si>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</si>
  <si>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</si>
  <si>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</si>
  <si>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</si>
  <si>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</si>
  <si>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</si>
  <si>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</si>
  <si>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</si>
  <si>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</si>
  <si>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</si>
  <si>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</si>
  <si>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</si>
  <si>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</si>
  <si>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</si>
  <si>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Лампа</t>
  </si>
  <si>
    <t>(з/пл. мастеров, ЕСН, услуги сбербанка)</t>
  </si>
  <si>
    <t>0,6 ставки</t>
  </si>
  <si>
    <t>0,2 ставки</t>
  </si>
  <si>
    <t>2шт</t>
  </si>
  <si>
    <t>ост.на 01.05.</t>
  </si>
  <si>
    <t>апрель</t>
  </si>
  <si>
    <t xml:space="preserve">                    за апрель  2011 г.</t>
  </si>
  <si>
    <t>Смена ламп (2шт)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</si>
</sst>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1579.8</v>
      </c>
      <c r="F7" t="s">
        <v>94</v>
      </c>
      <c r="J7" s="15"/>
      <c r="K7" s="15" t="s">
        <v>70</v>
      </c>
      <c r="L7" s="21">
        <v>4</v>
      </c>
      <c r="M7" s="35">
        <f>L7*81.37*1.262</f>
        <v>410.75576</v>
      </c>
    </row>
    <row r="8" spans="1:13" ht="12.75">
      <c r="A8" t="s">
        <v>4</v>
      </c>
      <c r="E8">
        <v>0</v>
      </c>
      <c r="F8" t="s">
        <v>94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620</v>
      </c>
      <c r="F10" t="s">
        <v>94</v>
      </c>
      <c r="J10" s="16"/>
      <c r="K10" s="18" t="s">
        <v>75</v>
      </c>
      <c r="L10" s="23">
        <v>1</v>
      </c>
      <c r="M10" s="35">
        <f>L10*81.37*1.262</f>
        <v>102.68894</v>
      </c>
    </row>
    <row r="11" spans="1:13" ht="12.75">
      <c r="A11" t="s">
        <v>7</v>
      </c>
      <c r="E11">
        <v>2429</v>
      </c>
      <c r="F11" t="s">
        <v>94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190</v>
      </c>
      <c r="F12" t="s">
        <v>94</v>
      </c>
      <c r="J12" s="16"/>
      <c r="K12" s="18" t="s">
        <v>74</v>
      </c>
      <c r="L12" s="23">
        <v>3</v>
      </c>
      <c r="M12" s="35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14392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12180.18</v>
      </c>
      <c r="J17" s="16" t="s">
        <v>82</v>
      </c>
      <c r="K17" s="18" t="s">
        <v>83</v>
      </c>
      <c r="L17" s="23">
        <v>2.47</v>
      </c>
      <c r="M17" s="35">
        <f>L17*81.37*1.262</f>
        <v>253.64168180000004</v>
      </c>
    </row>
    <row r="18" spans="2:13" ht="12.75">
      <c r="B18" t="s">
        <v>12</v>
      </c>
      <c r="F18" s="9">
        <f>F17/F16</f>
        <v>0.84631600889383</v>
      </c>
      <c r="J18" s="20"/>
      <c r="K18" s="27" t="s">
        <v>84</v>
      </c>
      <c r="L18" s="28">
        <f>SUM(L7:L17)</f>
        <v>10.47</v>
      </c>
      <c r="M18" s="36">
        <f>SUM(M7:M17)</f>
        <v>1075.1532018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12180.18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0.14</v>
      </c>
      <c r="M22" s="35">
        <f>L22*81.37*1.15*1.262</f>
        <v>16.532919340000003</v>
      </c>
    </row>
    <row r="23" spans="10:13" ht="12.75">
      <c r="J23" s="20">
        <v>2</v>
      </c>
      <c r="K23" s="20"/>
      <c r="L23" s="25"/>
      <c r="M23" s="35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5">
        <f t="shared" si="0"/>
        <v>0</v>
      </c>
    </row>
    <row r="25" spans="1:13" ht="12.75">
      <c r="A25" t="s">
        <v>17</v>
      </c>
      <c r="D25" t="s">
        <v>105</v>
      </c>
      <c r="F25" s="11">
        <v>3263.53</v>
      </c>
      <c r="J25" s="20">
        <v>4</v>
      </c>
      <c r="K25" s="20"/>
      <c r="L25" s="25"/>
      <c r="M25" s="35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6">
        <f>SUM(L22:L31)</f>
        <v>0.14</v>
      </c>
      <c r="M32" s="36">
        <f>SUM(M22:M31)</f>
        <v>16.532919340000003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D35" t="s">
        <v>106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905.11</v>
      </c>
      <c r="J36" s="20">
        <v>1</v>
      </c>
      <c r="K36" s="20"/>
      <c r="L36" s="36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103</v>
      </c>
      <c r="L40" s="25" t="s">
        <v>107</v>
      </c>
      <c r="M40" s="25">
        <v>11.36</v>
      </c>
    </row>
    <row r="41" spans="1:13" ht="12.75">
      <c r="A41" s="4" t="s">
        <v>58</v>
      </c>
      <c r="F41" s="34">
        <f>F25+F36+F40</f>
        <v>4168.64</v>
      </c>
      <c r="J41" s="20">
        <v>2</v>
      </c>
      <c r="K41" s="20"/>
      <c r="L41" s="25"/>
      <c r="M41" s="25"/>
    </row>
    <row r="42" spans="1:13" ht="12.75">
      <c r="A42" s="4" t="s">
        <v>32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33</v>
      </c>
      <c r="C44" s="13"/>
      <c r="D44" s="46"/>
      <c r="E44" s="13"/>
      <c r="F44" s="11"/>
      <c r="J44" s="20">
        <v>5</v>
      </c>
      <c r="K44" s="20"/>
      <c r="L44" s="25"/>
      <c r="M44" s="25"/>
    </row>
    <row r="45" spans="2:13" ht="12.75">
      <c r="B45">
        <v>1579.8</v>
      </c>
      <c r="C45" t="s">
        <v>94</v>
      </c>
      <c r="D45" s="37"/>
      <c r="E45">
        <v>76.53</v>
      </c>
      <c r="F45" s="11">
        <v>1150</v>
      </c>
      <c r="J45" s="20">
        <v>6</v>
      </c>
      <c r="K45" s="20"/>
      <c r="L45" s="25"/>
      <c r="M45" s="25"/>
    </row>
    <row r="46" spans="1:13" ht="12.75">
      <c r="A46" t="s">
        <v>34</v>
      </c>
      <c r="J46" s="20">
        <v>7</v>
      </c>
      <c r="K46" s="20"/>
      <c r="L46" s="25"/>
      <c r="M46" s="25"/>
    </row>
    <row r="47" spans="2:13" ht="12.75">
      <c r="B47">
        <v>1579.8</v>
      </c>
      <c r="C47" t="s">
        <v>94</v>
      </c>
      <c r="D47" s="37"/>
      <c r="E47">
        <v>28.05</v>
      </c>
      <c r="F47" s="11">
        <v>450</v>
      </c>
      <c r="J47" s="20">
        <v>8</v>
      </c>
      <c r="K47" s="20"/>
      <c r="L47" s="25"/>
      <c r="M47" s="25"/>
    </row>
    <row r="48" spans="1:13" ht="12.75">
      <c r="A48" t="s">
        <v>35</v>
      </c>
      <c r="J48" s="20">
        <v>9</v>
      </c>
      <c r="K48" s="20"/>
      <c r="L48" s="25"/>
      <c r="M48" s="25"/>
    </row>
    <row r="49" spans="2:13" ht="12.75">
      <c r="B49">
        <f>F49/D49</f>
        <v>243</v>
      </c>
      <c r="C49" t="s">
        <v>36</v>
      </c>
      <c r="D49" s="5">
        <v>2.73</v>
      </c>
      <c r="E49" t="s">
        <v>21</v>
      </c>
      <c r="F49" s="5">
        <v>663.39</v>
      </c>
      <c r="J49" s="20">
        <v>10</v>
      </c>
      <c r="K49" s="20"/>
      <c r="L49" s="25"/>
      <c r="M49" s="25"/>
    </row>
    <row r="50" spans="1:13" ht="12.75">
      <c r="A50" t="s">
        <v>37</v>
      </c>
      <c r="J50" s="20">
        <v>11</v>
      </c>
      <c r="K50" s="20"/>
      <c r="L50" s="25"/>
      <c r="M50" s="25"/>
    </row>
    <row r="51" spans="2:13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32" t="s">
        <v>92</v>
      </c>
      <c r="M51" s="36">
        <f>SUM(M40:M50)</f>
        <v>11.36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SUM(F44:F54)</f>
        <v>2263.39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1579.8</v>
      </c>
      <c r="F59" s="38">
        <f>C59/D59*E59</f>
        <v>1045.7206316273518</v>
      </c>
    </row>
    <row r="60" spans="1:6" ht="12.75">
      <c r="A60" t="s">
        <v>43</v>
      </c>
      <c r="C60">
        <v>149158</v>
      </c>
      <c r="D60">
        <v>219205.2</v>
      </c>
      <c r="E60">
        <v>1579.8</v>
      </c>
      <c r="F60" s="38">
        <f>C60/D60*E60</f>
        <v>1074.9736247132823</v>
      </c>
    </row>
    <row r="61" spans="1:6" ht="12.75">
      <c r="A61" t="s">
        <v>44</v>
      </c>
      <c r="F61" s="5">
        <v>16.53</v>
      </c>
    </row>
    <row r="62" spans="1:6" ht="12.75">
      <c r="A62" t="s">
        <v>101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11.36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0.17</v>
      </c>
      <c r="E67" t="s">
        <v>21</v>
      </c>
      <c r="F67" s="11">
        <f>B67*D67</f>
        <v>268.56600000000003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2496.1402563406346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1579.8</v>
      </c>
      <c r="C72" t="s">
        <v>94</v>
      </c>
      <c r="F72" s="11">
        <v>253</v>
      </c>
    </row>
    <row r="73" spans="1:6" ht="12.75">
      <c r="A73" t="s">
        <v>52</v>
      </c>
      <c r="F73" s="5"/>
    </row>
    <row r="74" spans="1:6" ht="12.75">
      <c r="A74" s="7" t="s">
        <v>104</v>
      </c>
      <c r="F74" s="5"/>
    </row>
    <row r="75" spans="2:6" ht="12.75">
      <c r="B75">
        <v>1579.8</v>
      </c>
      <c r="C75" t="s">
        <v>20</v>
      </c>
      <c r="D75" s="11">
        <v>0.69</v>
      </c>
      <c r="E75" t="s">
        <v>21</v>
      </c>
      <c r="F75" s="11">
        <f>B75*D75</f>
        <v>1090.062</v>
      </c>
    </row>
    <row r="76" spans="1:6" ht="12.75">
      <c r="A76" s="4" t="s">
        <v>53</v>
      </c>
      <c r="F76" s="34">
        <f>F72+F75</f>
        <v>1343.062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1579.8</v>
      </c>
      <c r="C80" t="s">
        <v>20</v>
      </c>
      <c r="D80" s="11">
        <v>1.59</v>
      </c>
      <c r="E80" t="s">
        <v>21</v>
      </c>
      <c r="F80" s="11">
        <f>B80*D80</f>
        <v>2511.882</v>
      </c>
      <c r="G80" s="7"/>
      <c r="H80" s="7"/>
      <c r="I80" s="7"/>
    </row>
    <row r="81" spans="1:6" ht="12.75">
      <c r="A81" s="4" t="s">
        <v>56</v>
      </c>
      <c r="F81" s="8">
        <f>SUM(F80)</f>
        <v>2511.882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12783.114256340636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4">
        <f>F83*0.8%</f>
        <v>102.26491405072508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12885.379170391361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108</v>
      </c>
    </row>
    <row r="89" spans="1:6" ht="12.75">
      <c r="A89" s="13"/>
      <c r="B89" s="42">
        <v>40634</v>
      </c>
      <c r="C89" s="43">
        <v>-43920</v>
      </c>
      <c r="D89" s="23">
        <v>12180</v>
      </c>
      <c r="E89" s="23">
        <v>12885</v>
      </c>
      <c r="F89" s="45">
        <f>C89+D89-E89</f>
        <v>-44625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2011-06-20T11:05:43Z</dcterms:modified>
  <cp:category/>
  <cp:version/>
  <cp:contentType/>
  <cp:contentStatus/>
</cp:coreProperties>
</file>