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<sst xmlns="http://schemas.openxmlformats.org/spreadsheetml/2006/main" count="175" uniqueCount="120">
  <si>
    <t xml:space="preserve">                Учет затрат на содержание многоквартирного дома</t>
  </si>
  <si>
    <t xml:space="preserve">ул. Белякова 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</si>
  <si>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</si>
  <si>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</si>
  <si>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</si>
  <si>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</si>
  <si>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</si>
  <si>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</si>
  <si>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</si>
  <si>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</si>
  <si>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</si>
  <si>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</si>
  <si>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</si>
  <si>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</si>
  <si>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</si>
  <si>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</si>
  <si>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</si>
  <si>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</si>
  <si>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</si>
  <si>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</si>
  <si>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</si>
  <si>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</si>
  <si>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</si>
  <si>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</si>
  <si>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</si>
  <si>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</si>
  <si>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</si>
  <si>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</si>
  <si>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</si>
  <si>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</si>
  <si>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</si>
  <si>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</si>
  <si>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</si>
  <si>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</si>
  <si>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</si>
  <si>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</si>
  <si>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</si>
  <si>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</si>
  <si>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</si>
  <si>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</si>
  <si>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</si>
  <si>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</si>
  <si>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</si>
  <si>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</si>
  <si>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</si>
  <si>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</si>
  <si>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</si>
  <si>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</si>
  <si>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</si>
  <si>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</si>
  <si>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</si>
  <si>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</si>
  <si>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</si>
  <si>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</si>
  <si>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</si>
  <si>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</si>
  <si>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</si>
  <si>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</si>
  <si>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</si>
  <si>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</si>
  <si>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</si>
  <si>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</si>
  <si>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</si>
  <si>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</si>
  <si>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</si>
  <si>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</si>
  <si>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</si>
  <si>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</si>
  <si>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</si>
  <si>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</si>
  <si>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</si>
  <si>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</si>
  <si>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</si>
  <si>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</si>
  <si>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</si>
  <si>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</si>
  <si>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</si>
  <si>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</si>
  <si>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</si>
  <si>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</si>
  <si>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</si>
  <si>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</si>
  <si>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</si>
  <si>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</si>
  <si>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</si>
  <si>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</si>
  <si>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</si>
  <si>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</si>
  <si>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</si>
  <si>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</si>
  <si>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</si>
  <si>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</si>
  <si>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</si>
  <si>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</si>
  <si>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</si>
  <si>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</si>
  <si>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</si>
  <si>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</si>
  <si>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</si>
  <si>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</si>
  <si>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</si>
  <si>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</si>
  <si>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</si>
  <si>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ост.на 01.02.</t>
  </si>
  <si>
    <t>январь</t>
  </si>
  <si>
    <t>2011 г.</t>
  </si>
  <si>
    <t xml:space="preserve">                           за январь 2011 г.</t>
  </si>
  <si>
    <t>Смена вентиля Д 15 (4шт)</t>
  </si>
  <si>
    <t>Вентиль Д 15</t>
  </si>
  <si>
    <t>4шт</t>
  </si>
  <si>
    <t>Тройник 15</t>
  </si>
  <si>
    <t>К/гайка 15</t>
  </si>
  <si>
    <t>Сгон 15</t>
  </si>
  <si>
    <t>Смена сгона Д 15 (4шт)</t>
  </si>
  <si>
    <t>Смена ламп (2шт)</t>
  </si>
  <si>
    <t>Лампа</t>
  </si>
  <si>
    <t>2шт</t>
  </si>
  <si>
    <t>Смена эл.провода (50мп)</t>
  </si>
  <si>
    <t>Эл.провод</t>
  </si>
  <si>
    <t>50мп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</si>
</sst>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1</v>
      </c>
      <c r="C2" s="1"/>
      <c r="D2" s="1" t="s">
        <v>95</v>
      </c>
      <c r="K2" t="s">
        <v>106</v>
      </c>
    </row>
    <row r="3" spans="2:13" ht="12.75">
      <c r="B3" s="1" t="s">
        <v>2</v>
      </c>
      <c r="C3" s="8" t="s">
        <v>104</v>
      </c>
      <c r="D3" s="1" t="s">
        <v>105</v>
      </c>
      <c r="J3" s="14" t="s">
        <v>62</v>
      </c>
      <c r="K3" s="29" t="s">
        <v>88</v>
      </c>
      <c r="L3" s="22" t="s">
        <v>65</v>
      </c>
      <c r="M3" s="22" t="s">
        <v>68</v>
      </c>
    </row>
    <row r="4" spans="10:13" ht="12.75">
      <c r="J4" s="15" t="s">
        <v>63</v>
      </c>
      <c r="K4" s="21" t="s">
        <v>64</v>
      </c>
      <c r="L4" s="21" t="s">
        <v>66</v>
      </c>
      <c r="M4" s="21" t="s">
        <v>69</v>
      </c>
    </row>
    <row r="5" spans="2:13" ht="12.75">
      <c r="B5" t="s">
        <v>3</v>
      </c>
      <c r="J5" s="15"/>
      <c r="K5" s="15"/>
      <c r="L5" s="21" t="s">
        <v>67</v>
      </c>
      <c r="M5" s="21"/>
    </row>
    <row r="6" spans="10:13" ht="12.75">
      <c r="J6" s="14">
        <v>1</v>
      </c>
      <c r="K6" s="14" t="s">
        <v>70</v>
      </c>
      <c r="L6" s="14"/>
      <c r="M6" s="14"/>
    </row>
    <row r="7" spans="1:13" ht="12.75">
      <c r="A7" t="s">
        <v>4</v>
      </c>
      <c r="E7">
        <v>3169.4</v>
      </c>
      <c r="F7" t="s">
        <v>94</v>
      </c>
      <c r="J7" s="15"/>
      <c r="K7" s="15" t="s">
        <v>71</v>
      </c>
      <c r="L7" s="21">
        <v>4</v>
      </c>
      <c r="M7" s="32">
        <f>L7*81.37*1.342</f>
        <v>436.79416000000003</v>
      </c>
    </row>
    <row r="8" spans="1:13" ht="12.75">
      <c r="A8" t="s">
        <v>5</v>
      </c>
      <c r="E8">
        <v>883.7</v>
      </c>
      <c r="F8" t="s">
        <v>94</v>
      </c>
      <c r="J8" s="16"/>
      <c r="K8" s="16" t="s">
        <v>72</v>
      </c>
      <c r="L8" s="23">
        <v>0</v>
      </c>
      <c r="M8" s="32">
        <f>L8*81.37*1.342</f>
        <v>0</v>
      </c>
    </row>
    <row r="9" spans="1:13" ht="12.75">
      <c r="A9" t="s">
        <v>6</v>
      </c>
      <c r="J9" s="15">
        <v>2</v>
      </c>
      <c r="K9" s="24" t="s">
        <v>73</v>
      </c>
      <c r="L9" s="21"/>
      <c r="M9" s="32"/>
    </row>
    <row r="10" spans="1:13" ht="12.75">
      <c r="A10" t="s">
        <v>7</v>
      </c>
      <c r="E10">
        <v>703.3</v>
      </c>
      <c r="F10" t="s">
        <v>94</v>
      </c>
      <c r="J10" s="16"/>
      <c r="K10" s="18" t="s">
        <v>76</v>
      </c>
      <c r="L10" s="23">
        <v>4</v>
      </c>
      <c r="M10" s="32">
        <f>L10*81.37*1.342</f>
        <v>436.79416000000003</v>
      </c>
    </row>
    <row r="11" spans="1:13" ht="12.75">
      <c r="A11" t="s">
        <v>8</v>
      </c>
      <c r="E11">
        <v>5280</v>
      </c>
      <c r="F11" t="s">
        <v>94</v>
      </c>
      <c r="J11" s="14">
        <v>3</v>
      </c>
      <c r="K11" s="17" t="s">
        <v>74</v>
      </c>
      <c r="L11" s="22"/>
      <c r="M11" s="32">
        <f>L11*81.37*1.342</f>
        <v>0</v>
      </c>
    </row>
    <row r="12" spans="1:13" ht="12.75">
      <c r="A12" t="s">
        <v>9</v>
      </c>
      <c r="E12">
        <v>265</v>
      </c>
      <c r="F12" t="s">
        <v>94</v>
      </c>
      <c r="J12" s="16"/>
      <c r="K12" s="18" t="s">
        <v>75</v>
      </c>
      <c r="L12" s="23">
        <v>3</v>
      </c>
      <c r="M12" s="32">
        <f>L12*81.37*1.342</f>
        <v>327.59562000000005</v>
      </c>
    </row>
    <row r="13" spans="10:13" ht="12.75">
      <c r="J13" s="20">
        <v>4</v>
      </c>
      <c r="K13" s="19" t="s">
        <v>77</v>
      </c>
      <c r="L13" s="25">
        <v>0</v>
      </c>
      <c r="M13" s="32">
        <f>L13*81.37*1.342</f>
        <v>0</v>
      </c>
    </row>
    <row r="14" spans="2:13" ht="12.75">
      <c r="B14" s="1" t="s">
        <v>10</v>
      </c>
      <c r="C14" s="1"/>
      <c r="J14" s="14">
        <v>5</v>
      </c>
      <c r="K14" s="17" t="s">
        <v>78</v>
      </c>
      <c r="L14" s="22"/>
      <c r="M14" s="32"/>
    </row>
    <row r="15" spans="10:13" ht="12.75">
      <c r="J15" s="15" t="s">
        <v>79</v>
      </c>
      <c r="K15" s="26" t="s">
        <v>80</v>
      </c>
      <c r="L15" s="21">
        <v>0</v>
      </c>
      <c r="M15" s="32">
        <f>L15*81.37*1.342</f>
        <v>0</v>
      </c>
    </row>
    <row r="16" spans="1:13" ht="12.75">
      <c r="A16" s="2" t="s">
        <v>11</v>
      </c>
      <c r="F16" s="11">
        <v>33179.47</v>
      </c>
      <c r="J16" s="15" t="s">
        <v>81</v>
      </c>
      <c r="K16" s="26" t="s">
        <v>82</v>
      </c>
      <c r="L16" s="21">
        <v>4</v>
      </c>
      <c r="M16" s="32">
        <f>L16*81.37*1.342</f>
        <v>436.79416000000003</v>
      </c>
    </row>
    <row r="17" spans="1:13" ht="12.75">
      <c r="A17" t="s">
        <v>12</v>
      </c>
      <c r="F17" s="5">
        <v>24746.42</v>
      </c>
      <c r="J17" s="16" t="s">
        <v>83</v>
      </c>
      <c r="K17" s="18" t="s">
        <v>84</v>
      </c>
      <c r="L17" s="23">
        <v>3.72</v>
      </c>
      <c r="M17" s="32">
        <f>L17*81.37*1.342</f>
        <v>406.21856880000007</v>
      </c>
    </row>
    <row r="18" spans="2:13" ht="12.75">
      <c r="B18" t="s">
        <v>13</v>
      </c>
      <c r="F18" s="9">
        <f>F17/F16</f>
        <v>0.7458353011666551</v>
      </c>
      <c r="J18" s="20"/>
      <c r="K18" s="27" t="s">
        <v>85</v>
      </c>
      <c r="L18" s="28">
        <f>SUM(L7:L17)</f>
        <v>18.72</v>
      </c>
      <c r="M18" s="33">
        <f>SUM(M7:M17)</f>
        <v>2044.1966688000002</v>
      </c>
    </row>
    <row r="19" spans="1:11" ht="12.75">
      <c r="A19" t="s">
        <v>14</v>
      </c>
      <c r="F19" s="11">
        <v>0</v>
      </c>
      <c r="K19" s="1" t="s">
        <v>86</v>
      </c>
    </row>
    <row r="20" spans="1:13" ht="12.75">
      <c r="A20" s="3" t="s">
        <v>15</v>
      </c>
      <c r="B20" s="3"/>
      <c r="C20" s="3"/>
      <c r="D20" s="3"/>
      <c r="E20" s="1"/>
      <c r="F20" s="8">
        <f>F17+F19</f>
        <v>24746.42</v>
      </c>
      <c r="J20" s="22" t="s">
        <v>62</v>
      </c>
      <c r="K20" s="14"/>
      <c r="L20" s="22" t="s">
        <v>65</v>
      </c>
      <c r="M20" s="22" t="s">
        <v>68</v>
      </c>
    </row>
    <row r="21" spans="10:13" ht="12.75">
      <c r="J21" s="23" t="s">
        <v>63</v>
      </c>
      <c r="K21" s="23" t="s">
        <v>64</v>
      </c>
      <c r="L21" s="23" t="s">
        <v>87</v>
      </c>
      <c r="M21" s="23" t="s">
        <v>69</v>
      </c>
    </row>
    <row r="22" spans="2:13" ht="12.75">
      <c r="B22" s="1" t="s">
        <v>16</v>
      </c>
      <c r="C22" s="1"/>
      <c r="J22" s="20">
        <v>1</v>
      </c>
      <c r="K22" s="20" t="s">
        <v>107</v>
      </c>
      <c r="L22" s="25">
        <v>3.24</v>
      </c>
      <c r="M22" s="32">
        <f>L22*81.37*1.342</f>
        <v>353.8032696000001</v>
      </c>
    </row>
    <row r="23" spans="10:13" ht="12.75">
      <c r="J23" s="20">
        <v>2</v>
      </c>
      <c r="K23" s="20" t="s">
        <v>113</v>
      </c>
      <c r="L23" s="25">
        <v>1.12</v>
      </c>
      <c r="M23" s="32">
        <f aca="true" t="shared" si="0" ref="M23:M33">L23*81.37*1.342</f>
        <v>122.30236480000002</v>
      </c>
    </row>
    <row r="24" spans="1:13" ht="12.75">
      <c r="A24" s="4" t="s">
        <v>17</v>
      </c>
      <c r="B24" s="4"/>
      <c r="C24" s="4"/>
      <c r="D24" s="4"/>
      <c r="E24" s="4"/>
      <c r="F24" s="4"/>
      <c r="J24" s="20">
        <v>3</v>
      </c>
      <c r="K24" s="20" t="s">
        <v>114</v>
      </c>
      <c r="L24" s="25">
        <v>0.14</v>
      </c>
      <c r="M24" s="32">
        <f t="shared" si="0"/>
        <v>15.287795600000003</v>
      </c>
    </row>
    <row r="25" spans="1:13" ht="12.75">
      <c r="A25" t="s">
        <v>18</v>
      </c>
      <c r="F25" s="5">
        <v>5113.02</v>
      </c>
      <c r="J25" s="20">
        <v>4</v>
      </c>
      <c r="K25" s="20" t="s">
        <v>117</v>
      </c>
      <c r="L25" s="25">
        <v>9.5</v>
      </c>
      <c r="M25" s="32">
        <f t="shared" si="0"/>
        <v>1037.38613</v>
      </c>
    </row>
    <row r="26" spans="1:13" ht="12.75">
      <c r="A26" t="s">
        <v>19</v>
      </c>
      <c r="J26" s="20">
        <v>5</v>
      </c>
      <c r="K26" s="20"/>
      <c r="L26" s="25"/>
      <c r="M26" s="32">
        <f t="shared" si="0"/>
        <v>0</v>
      </c>
    </row>
    <row r="27" spans="1:13" ht="12.75">
      <c r="A27" s="5" t="s">
        <v>20</v>
      </c>
      <c r="C27" t="s">
        <v>21</v>
      </c>
      <c r="D27" s="5">
        <v>3.29</v>
      </c>
      <c r="E27" t="s">
        <v>22</v>
      </c>
      <c r="F27" s="5">
        <f>B27*D27</f>
        <v>0</v>
      </c>
      <c r="J27" s="20">
        <v>6</v>
      </c>
      <c r="K27" s="20"/>
      <c r="L27" s="25"/>
      <c r="M27" s="32">
        <f t="shared" si="0"/>
        <v>0</v>
      </c>
    </row>
    <row r="28" spans="1:13" ht="12.75">
      <c r="A28" s="5" t="s">
        <v>23</v>
      </c>
      <c r="C28" t="s">
        <v>21</v>
      </c>
      <c r="D28" s="5">
        <v>4.53</v>
      </c>
      <c r="E28" t="s">
        <v>22</v>
      </c>
      <c r="F28" s="5">
        <f>B28*D28</f>
        <v>0</v>
      </c>
      <c r="J28" s="20">
        <v>7</v>
      </c>
      <c r="K28" s="20"/>
      <c r="L28" s="25"/>
      <c r="M28" s="32">
        <f t="shared" si="0"/>
        <v>0</v>
      </c>
    </row>
    <row r="29" spans="1:13" ht="12.75">
      <c r="A29" s="5" t="s">
        <v>24</v>
      </c>
      <c r="C29" t="s">
        <v>21</v>
      </c>
      <c r="D29" s="11">
        <v>0.6</v>
      </c>
      <c r="E29" t="s">
        <v>22</v>
      </c>
      <c r="F29" s="5">
        <f>B29*D29</f>
        <v>0</v>
      </c>
      <c r="J29" s="20">
        <v>8</v>
      </c>
      <c r="K29" s="20"/>
      <c r="L29" s="25"/>
      <c r="M29" s="32">
        <f t="shared" si="0"/>
        <v>0</v>
      </c>
    </row>
    <row r="30" spans="1:13" ht="12.75">
      <c r="A30" t="s">
        <v>25</v>
      </c>
      <c r="J30" s="20">
        <v>9</v>
      </c>
      <c r="K30" s="20"/>
      <c r="L30" s="25"/>
      <c r="M30" s="32">
        <f t="shared" si="0"/>
        <v>0</v>
      </c>
    </row>
    <row r="31" spans="1:13" ht="12.75">
      <c r="A31" s="5" t="s">
        <v>26</v>
      </c>
      <c r="B31">
        <v>703.3</v>
      </c>
      <c r="C31" t="s">
        <v>21</v>
      </c>
      <c r="D31" s="11">
        <v>2.3</v>
      </c>
      <c r="E31" t="s">
        <v>22</v>
      </c>
      <c r="F31" s="5">
        <v>0</v>
      </c>
      <c r="J31" s="20">
        <v>10</v>
      </c>
      <c r="K31" s="20"/>
      <c r="L31" s="25"/>
      <c r="M31" s="32">
        <f t="shared" si="0"/>
        <v>0</v>
      </c>
    </row>
    <row r="32" spans="1:13" ht="12.75">
      <c r="A32" s="5" t="s">
        <v>27</v>
      </c>
      <c r="C32" t="s">
        <v>21</v>
      </c>
      <c r="D32" s="5">
        <v>3.17</v>
      </c>
      <c r="E32" t="s">
        <v>22</v>
      </c>
      <c r="F32" s="5">
        <f>B32*D32</f>
        <v>0</v>
      </c>
      <c r="J32" s="20">
        <v>11</v>
      </c>
      <c r="K32" s="20"/>
      <c r="L32" s="25"/>
      <c r="M32" s="32">
        <f t="shared" si="0"/>
        <v>0</v>
      </c>
    </row>
    <row r="33" spans="1:13" ht="12.75">
      <c r="A33" s="5" t="s">
        <v>28</v>
      </c>
      <c r="B33">
        <v>5280</v>
      </c>
      <c r="C33" t="s">
        <v>21</v>
      </c>
      <c r="D33" s="5">
        <v>0.42</v>
      </c>
      <c r="E33" t="s">
        <v>22</v>
      </c>
      <c r="F33" s="5">
        <v>0</v>
      </c>
      <c r="J33" s="20">
        <v>12</v>
      </c>
      <c r="K33" s="20"/>
      <c r="L33" s="25"/>
      <c r="M33" s="32">
        <f t="shared" si="0"/>
        <v>0</v>
      </c>
    </row>
    <row r="34" spans="10:13" ht="12.75">
      <c r="J34" s="20"/>
      <c r="K34" s="30" t="s">
        <v>85</v>
      </c>
      <c r="L34" s="28">
        <f>SUM(L22:L33)</f>
        <v>14</v>
      </c>
      <c r="M34" s="33">
        <f>SUM(M22:M33)</f>
        <v>1528.7795600000002</v>
      </c>
    </row>
    <row r="35" spans="1:11" ht="12.75">
      <c r="A35" s="6" t="s">
        <v>29</v>
      </c>
      <c r="K35" s="31" t="s">
        <v>89</v>
      </c>
    </row>
    <row r="36" spans="2:13" ht="12.75">
      <c r="B36">
        <v>265</v>
      </c>
      <c r="C36" t="s">
        <v>21</v>
      </c>
      <c r="D36" s="5">
        <v>6.17</v>
      </c>
      <c r="E36" t="s">
        <v>22</v>
      </c>
      <c r="F36" s="11">
        <v>1240.14</v>
      </c>
      <c r="J36" s="22" t="s">
        <v>62</v>
      </c>
      <c r="K36" s="22"/>
      <c r="L36" s="22" t="s">
        <v>65</v>
      </c>
      <c r="M36" s="22" t="s">
        <v>68</v>
      </c>
    </row>
    <row r="37" spans="10:13" ht="12.75">
      <c r="J37" s="23" t="s">
        <v>63</v>
      </c>
      <c r="K37" s="23" t="s">
        <v>64</v>
      </c>
      <c r="L37" s="23" t="s">
        <v>87</v>
      </c>
      <c r="M37" s="23" t="s">
        <v>69</v>
      </c>
    </row>
    <row r="38" spans="1:13" ht="12.75">
      <c r="A38" t="s">
        <v>30</v>
      </c>
      <c r="J38" s="20">
        <v>1</v>
      </c>
      <c r="K38" s="20"/>
      <c r="L38" s="33"/>
      <c r="M38" s="28"/>
    </row>
    <row r="39" spans="1:11" ht="12.75">
      <c r="A39" s="7" t="s">
        <v>31</v>
      </c>
      <c r="B39" s="7"/>
      <c r="C39" s="7" t="s">
        <v>32</v>
      </c>
      <c r="D39" s="7"/>
      <c r="K39" s="1" t="s">
        <v>90</v>
      </c>
    </row>
    <row r="40" spans="2:13" ht="12.75">
      <c r="B40">
        <v>3169.4</v>
      </c>
      <c r="C40" t="s">
        <v>21</v>
      </c>
      <c r="D40" s="11">
        <v>0</v>
      </c>
      <c r="E40" t="s">
        <v>22</v>
      </c>
      <c r="F40" s="11">
        <f>B40*D40</f>
        <v>0</v>
      </c>
      <c r="J40" s="22" t="s">
        <v>62</v>
      </c>
      <c r="K40" s="22"/>
      <c r="L40" s="22" t="s">
        <v>91</v>
      </c>
      <c r="M40" s="22" t="s">
        <v>68</v>
      </c>
    </row>
    <row r="41" spans="1:13" ht="12.75">
      <c r="A41" s="10" t="s">
        <v>59</v>
      </c>
      <c r="D41" s="5"/>
      <c r="F41" s="34">
        <f>F25+F36+F40</f>
        <v>6353.160000000001</v>
      </c>
      <c r="J41" s="23" t="s">
        <v>63</v>
      </c>
      <c r="K41" s="23" t="s">
        <v>64</v>
      </c>
      <c r="L41" s="23"/>
      <c r="M41" s="23" t="s">
        <v>92</v>
      </c>
    </row>
    <row r="42" spans="1:13" ht="12.75">
      <c r="A42" s="4" t="s">
        <v>33</v>
      </c>
      <c r="D42" s="5"/>
      <c r="J42" s="20">
        <v>1</v>
      </c>
      <c r="K42" s="20" t="s">
        <v>108</v>
      </c>
      <c r="L42" s="25" t="s">
        <v>109</v>
      </c>
      <c r="M42" s="25">
        <v>540</v>
      </c>
    </row>
    <row r="43" spans="4:13" ht="12.75">
      <c r="D43" s="5"/>
      <c r="J43" s="20">
        <v>2</v>
      </c>
      <c r="K43" s="20" t="s">
        <v>110</v>
      </c>
      <c r="L43" s="23" t="s">
        <v>109</v>
      </c>
      <c r="M43" s="23">
        <v>61.4</v>
      </c>
    </row>
    <row r="44" spans="1:13" ht="12.75">
      <c r="A44" t="s">
        <v>34</v>
      </c>
      <c r="D44" s="5"/>
      <c r="J44" s="20">
        <v>3</v>
      </c>
      <c r="K44" s="20" t="s">
        <v>111</v>
      </c>
      <c r="L44" s="23" t="s">
        <v>109</v>
      </c>
      <c r="M44" s="23">
        <v>15.96</v>
      </c>
    </row>
    <row r="45" spans="2:13" ht="12.75">
      <c r="B45">
        <v>3169.4</v>
      </c>
      <c r="C45" t="s">
        <v>94</v>
      </c>
      <c r="D45" s="38"/>
      <c r="E45">
        <v>76.53</v>
      </c>
      <c r="F45" s="11">
        <v>2231</v>
      </c>
      <c r="J45" s="20">
        <v>4</v>
      </c>
      <c r="K45" s="20" t="s">
        <v>112</v>
      </c>
      <c r="L45" s="23" t="s">
        <v>109</v>
      </c>
      <c r="M45" s="23">
        <v>60</v>
      </c>
    </row>
    <row r="46" spans="1:13" ht="12.75">
      <c r="A46" t="s">
        <v>35</v>
      </c>
      <c r="D46" s="5"/>
      <c r="J46" s="20">
        <v>5</v>
      </c>
      <c r="K46" s="20" t="s">
        <v>115</v>
      </c>
      <c r="L46" s="23" t="s">
        <v>116</v>
      </c>
      <c r="M46" s="23">
        <v>11.36</v>
      </c>
    </row>
    <row r="47" spans="2:13" ht="12.75">
      <c r="B47">
        <v>3169.4</v>
      </c>
      <c r="C47" t="s">
        <v>94</v>
      </c>
      <c r="D47" s="38"/>
      <c r="E47">
        <v>28.05</v>
      </c>
      <c r="F47" s="11">
        <v>865</v>
      </c>
      <c r="J47" s="20">
        <v>6</v>
      </c>
      <c r="K47" s="20" t="s">
        <v>118</v>
      </c>
      <c r="L47" s="23" t="s">
        <v>119</v>
      </c>
      <c r="M47" s="23">
        <v>250</v>
      </c>
    </row>
    <row r="48" spans="1:13" ht="12.75">
      <c r="A48" t="s">
        <v>36</v>
      </c>
      <c r="D48" s="5"/>
      <c r="J48" s="20">
        <v>7</v>
      </c>
      <c r="K48" s="20"/>
      <c r="L48" s="23"/>
      <c r="M48" s="23"/>
    </row>
    <row r="49" spans="2:13" ht="12.75">
      <c r="B49" s="46">
        <f>F49/D49</f>
        <v>1387</v>
      </c>
      <c r="C49" t="s">
        <v>37</v>
      </c>
      <c r="D49" s="5">
        <v>2.73</v>
      </c>
      <c r="E49" t="s">
        <v>22</v>
      </c>
      <c r="F49" s="5">
        <v>3786.51</v>
      </c>
      <c r="J49" s="20">
        <v>8</v>
      </c>
      <c r="K49" s="20"/>
      <c r="L49" s="23"/>
      <c r="M49" s="23"/>
    </row>
    <row r="50" spans="1:13" ht="12.75">
      <c r="A50" t="s">
        <v>38</v>
      </c>
      <c r="D50" s="5"/>
      <c r="J50" s="20">
        <v>9</v>
      </c>
      <c r="K50" s="20"/>
      <c r="L50" s="23"/>
      <c r="M50" s="23"/>
    </row>
    <row r="51" spans="2:13" ht="12.75">
      <c r="B51">
        <v>883.7</v>
      </c>
      <c r="C51" t="s">
        <v>21</v>
      </c>
      <c r="D51" s="5">
        <v>0</v>
      </c>
      <c r="E51" t="s">
        <v>22</v>
      </c>
      <c r="F51" s="11">
        <f>B51*D51</f>
        <v>0</v>
      </c>
      <c r="J51" s="20">
        <v>10</v>
      </c>
      <c r="K51" s="20"/>
      <c r="L51" s="23"/>
      <c r="M51" s="23"/>
    </row>
    <row r="52" spans="1:13" ht="12.75">
      <c r="A52" t="s">
        <v>39</v>
      </c>
      <c r="B52">
        <v>3169.4</v>
      </c>
      <c r="C52" t="s">
        <v>94</v>
      </c>
      <c r="D52" s="5">
        <v>0</v>
      </c>
      <c r="E52" t="s">
        <v>22</v>
      </c>
      <c r="F52" s="11">
        <f>B52*D52</f>
        <v>0</v>
      </c>
      <c r="J52" s="20">
        <v>11</v>
      </c>
      <c r="K52" s="20"/>
      <c r="L52" s="23"/>
      <c r="M52" s="23"/>
    </row>
    <row r="53" spans="1:13" ht="12.75">
      <c r="A53" t="s">
        <v>40</v>
      </c>
      <c r="F53" s="5">
        <v>0</v>
      </c>
      <c r="J53" s="20"/>
      <c r="K53" s="20"/>
      <c r="L53" s="36" t="s">
        <v>93</v>
      </c>
      <c r="M53" s="37">
        <f>SUM(M42:M52)</f>
        <v>938.72</v>
      </c>
    </row>
    <row r="55" spans="1:6" ht="12.75">
      <c r="A55" s="10" t="s">
        <v>41</v>
      </c>
      <c r="B55" s="10"/>
      <c r="C55" s="10"/>
      <c r="F55" s="34">
        <f>SUM(F45:F54)</f>
        <v>6882.51</v>
      </c>
    </row>
    <row r="57" spans="1:2" ht="12.75">
      <c r="A57" s="4" t="s">
        <v>42</v>
      </c>
      <c r="B57" s="4"/>
    </row>
    <row r="59" spans="1:6" ht="12.75">
      <c r="A59" t="s">
        <v>43</v>
      </c>
      <c r="C59">
        <v>157573</v>
      </c>
      <c r="D59">
        <v>218626.3</v>
      </c>
      <c r="E59">
        <v>3169.4</v>
      </c>
      <c r="F59" s="39">
        <f>C59/D59*E59</f>
        <v>2284.317422926702</v>
      </c>
    </row>
    <row r="60" spans="1:6" ht="12.75">
      <c r="A60" t="s">
        <v>44</v>
      </c>
      <c r="C60">
        <v>141009</v>
      </c>
      <c r="D60">
        <v>218626.3</v>
      </c>
      <c r="E60">
        <v>3169.4</v>
      </c>
      <c r="F60" s="39">
        <f>C60/D60*E60</f>
        <v>2044.1910447187738</v>
      </c>
    </row>
    <row r="61" spans="1:6" ht="12.75">
      <c r="A61" t="s">
        <v>45</v>
      </c>
      <c r="F61" s="5">
        <v>1528.78</v>
      </c>
    </row>
    <row r="62" spans="1:6" ht="12.75">
      <c r="A62" t="s">
        <v>102</v>
      </c>
      <c r="F62" s="5"/>
    </row>
    <row r="63" spans="2:6" ht="12.75">
      <c r="B63">
        <v>3169.4</v>
      </c>
      <c r="C63" t="s">
        <v>21</v>
      </c>
      <c r="D63" s="5">
        <v>0.05</v>
      </c>
      <c r="E63" t="s">
        <v>22</v>
      </c>
      <c r="F63" s="11">
        <f>B63*D63</f>
        <v>158.47000000000003</v>
      </c>
    </row>
    <row r="64" spans="1:6" ht="12.75">
      <c r="A64" t="s">
        <v>46</v>
      </c>
      <c r="F64" s="5">
        <v>938.72</v>
      </c>
    </row>
    <row r="65" spans="1:6" ht="12.75">
      <c r="A65" t="s">
        <v>47</v>
      </c>
      <c r="F65" s="5"/>
    </row>
    <row r="66" spans="1:6" ht="12.75">
      <c r="A66" t="s">
        <v>48</v>
      </c>
      <c r="F66" s="5"/>
    </row>
    <row r="67" spans="2:6" ht="12.75">
      <c r="B67">
        <v>3169.4</v>
      </c>
      <c r="C67" t="s">
        <v>21</v>
      </c>
      <c r="D67" s="11">
        <v>0.19</v>
      </c>
      <c r="E67" t="s">
        <v>22</v>
      </c>
      <c r="F67" s="11">
        <f>B67*D67</f>
        <v>602.186</v>
      </c>
    </row>
    <row r="68" spans="1:6" ht="12.75">
      <c r="A68" t="s">
        <v>49</v>
      </c>
      <c r="F68" s="5">
        <v>0</v>
      </c>
    </row>
    <row r="69" spans="1:6" ht="12.75">
      <c r="A69" s="10" t="s">
        <v>50</v>
      </c>
      <c r="B69" s="10"/>
      <c r="C69" s="10"/>
      <c r="F69" s="34">
        <f>SUM(F59:F68)</f>
        <v>7556.664467645475</v>
      </c>
    </row>
    <row r="71" ht="12.75">
      <c r="A71" s="4" t="s">
        <v>51</v>
      </c>
    </row>
    <row r="72" spans="1:6" ht="12.75">
      <c r="A72" t="s">
        <v>52</v>
      </c>
      <c r="B72">
        <v>3169.4</v>
      </c>
      <c r="C72" t="s">
        <v>94</v>
      </c>
      <c r="F72" s="11">
        <v>380</v>
      </c>
    </row>
    <row r="73" spans="1:6" ht="12.75">
      <c r="A73" t="s">
        <v>53</v>
      </c>
      <c r="F73" s="5"/>
    </row>
    <row r="74" spans="1:6" ht="12.75">
      <c r="A74" s="7" t="s">
        <v>101</v>
      </c>
      <c r="F74" s="5"/>
    </row>
    <row r="75" spans="2:6" ht="12.75">
      <c r="B75">
        <v>3169.4</v>
      </c>
      <c r="C75" t="s">
        <v>21</v>
      </c>
      <c r="D75" s="11">
        <v>0.29</v>
      </c>
      <c r="E75" t="s">
        <v>22</v>
      </c>
      <c r="F75" s="11">
        <f>B75*D75</f>
        <v>919.126</v>
      </c>
    </row>
    <row r="76" spans="1:6" ht="12.75">
      <c r="A76" s="10" t="s">
        <v>54</v>
      </c>
      <c r="F76" s="34">
        <f>F72+F75</f>
        <v>1299.126</v>
      </c>
    </row>
    <row r="78" ht="12.75">
      <c r="A78" s="4" t="s">
        <v>55</v>
      </c>
    </row>
    <row r="79" spans="1:6" ht="12.75">
      <c r="A79" s="7" t="s">
        <v>56</v>
      </c>
      <c r="B79" s="7"/>
      <c r="C79" s="7"/>
      <c r="D79" s="7"/>
      <c r="E79" s="7"/>
      <c r="F79" s="7"/>
    </row>
    <row r="80" spans="2:9" ht="12.75">
      <c r="B80">
        <v>3169.4</v>
      </c>
      <c r="C80" t="s">
        <v>21</v>
      </c>
      <c r="D80" s="11">
        <v>2.02</v>
      </c>
      <c r="E80" t="s">
        <v>22</v>
      </c>
      <c r="F80" s="5">
        <f>B80*D80</f>
        <v>6402.188</v>
      </c>
      <c r="G80" s="7"/>
      <c r="H80" s="7"/>
      <c r="I80" s="7"/>
    </row>
    <row r="81" spans="1:6" ht="12.75">
      <c r="A81" s="10" t="s">
        <v>57</v>
      </c>
      <c r="F81" s="8">
        <f>SUM(F80)</f>
        <v>6402.188</v>
      </c>
    </row>
    <row r="82" ht="12.75">
      <c r="F82" s="5"/>
    </row>
    <row r="83" spans="1:6" ht="12.75">
      <c r="A83" s="1" t="s">
        <v>58</v>
      </c>
      <c r="B83" s="1"/>
      <c r="F83" s="8">
        <f>F41+F55+F69+F76+F81</f>
        <v>28493.64846764548</v>
      </c>
    </row>
    <row r="84" ht="12.75">
      <c r="F84" s="5"/>
    </row>
    <row r="85" spans="1:6" ht="12.75">
      <c r="A85" s="1" t="s">
        <v>60</v>
      </c>
      <c r="B85" s="40">
        <v>0.008</v>
      </c>
      <c r="C85" s="1"/>
      <c r="D85" s="1"/>
      <c r="E85" s="1"/>
      <c r="F85" s="34">
        <f>F83*0.8%</f>
        <v>227.94918774116383</v>
      </c>
    </row>
    <row r="86" ht="12.75">
      <c r="F86" s="5"/>
    </row>
    <row r="87" spans="1:6" ht="15">
      <c r="A87" s="12" t="s">
        <v>61</v>
      </c>
      <c r="B87" s="12"/>
      <c r="C87" s="12"/>
      <c r="D87" s="12"/>
      <c r="E87" s="12"/>
      <c r="F87" s="35">
        <f>F83+F85</f>
        <v>28721.597655386642</v>
      </c>
    </row>
    <row r="88" spans="2:6" ht="12.75">
      <c r="B88" s="41" t="s">
        <v>97</v>
      </c>
      <c r="C88" s="42" t="s">
        <v>98</v>
      </c>
      <c r="D88" s="22" t="s">
        <v>99</v>
      </c>
      <c r="E88" s="22" t="s">
        <v>100</v>
      </c>
      <c r="F88" s="45" t="s">
        <v>103</v>
      </c>
    </row>
    <row r="89" spans="1:6" ht="12.75">
      <c r="A89" s="13"/>
      <c r="B89" s="43">
        <v>40544</v>
      </c>
      <c r="C89" s="44">
        <v>67459</v>
      </c>
      <c r="D89" s="23">
        <v>24846</v>
      </c>
      <c r="E89" s="23">
        <v>28722</v>
      </c>
      <c r="F89" s="37">
        <f>C89+D89-E89</f>
        <v>63583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2011-04-04T12:45:49Z</dcterms:modified>
  <cp:category/>
  <cp:version/>
  <cp:contentType/>
  <cp:contentStatus/>
</cp:coreProperties>
</file>