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<sst xmlns="http://schemas.openxmlformats.org/spreadsheetml/2006/main" count="148" uniqueCount="105">
  <si>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</si>
  <si>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</si>
  <si>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</si>
  <si>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</si>
  <si>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</si>
  <si>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</si>
  <si>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</si>
  <si>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</si>
  <si>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</si>
  <si>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</si>
  <si>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</si>
  <si>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</si>
  <si>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</si>
  <si>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</si>
  <si>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</si>
  <si>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</si>
  <si>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</si>
  <si>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</si>
  <si>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</si>
  <si>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</si>
  <si>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</si>
  <si>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</si>
  <si>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</si>
  <si>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</si>
  <si>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</si>
  <si>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</si>
  <si>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</si>
  <si>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</si>
  <si>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</si>
  <si>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</si>
  <si>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</si>
  <si>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</si>
  <si>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</si>
  <si>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</si>
  <si>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</si>
  <si>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</si>
  <si>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</si>
  <si>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</si>
  <si>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</si>
  <si>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</si>
  <si>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</si>
  <si>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</si>
  <si>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</si>
  <si>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</si>
  <si>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</si>
  <si>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</si>
  <si>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</si>
  <si>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</si>
  <si>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</si>
  <si>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</si>
  <si>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</si>
  <si>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</si>
  <si>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</si>
  <si>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</si>
  <si>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</si>
  <si>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</si>
  <si>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</si>
  <si>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</si>
  <si>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</si>
  <si>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</si>
  <si>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</si>
  <si>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</si>
  <si>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</si>
  <si>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</si>
  <si>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</si>
  <si>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</si>
  <si>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</si>
  <si>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</si>
  <si>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</si>
  <si>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</si>
  <si>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</si>
  <si>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</si>
  <si>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</si>
  <si>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</si>
  <si>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</si>
  <si>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</si>
  <si>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</si>
  <si>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</si>
  <si>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</si>
  <si>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</si>
  <si>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</si>
  <si>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</si>
  <si>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</si>
  <si>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</si>
  <si>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</si>
  <si>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</si>
  <si>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</si>
  <si>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</si>
  <si>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</si>
  <si>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</si>
  <si>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</si>
  <si>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</si>
  <si>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</si>
  <si>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</si>
  <si>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</si>
  <si>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</si>
  <si>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</si>
  <si>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</si>
  <si>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</si>
  <si>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</si>
  <si>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</si>
  <si>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</si>
  <si>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01.10.</t>
  </si>
  <si>
    <t>за август-сентябрь</t>
  </si>
  <si>
    <t xml:space="preserve">                    за август-сентябрь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</si>
</sst>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28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104</v>
      </c>
    </row>
    <row r="3" spans="2:13" ht="12.75">
      <c r="B3" s="1" t="s">
        <v>103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702</v>
      </c>
      <c r="F7" t="s">
        <v>90</v>
      </c>
      <c r="J7" s="15"/>
      <c r="K7" s="15" t="s">
        <v>68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0</v>
      </c>
      <c r="F8" t="s">
        <v>90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3"/>
    </row>
    <row r="10" spans="1:13" ht="12.75">
      <c r="A10" t="s">
        <v>5</v>
      </c>
      <c r="E10">
        <v>70</v>
      </c>
      <c r="F10" t="s">
        <v>90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1352</v>
      </c>
      <c r="F11" t="s">
        <v>90</v>
      </c>
      <c r="J11" s="14">
        <v>3</v>
      </c>
      <c r="K11" s="17" t="s">
        <v>71</v>
      </c>
      <c r="L11" s="22"/>
      <c r="M11" s="33"/>
    </row>
    <row r="12" spans="1:13" ht="12.75">
      <c r="A12" t="s">
        <v>7</v>
      </c>
      <c r="E12">
        <v>42.1</v>
      </c>
      <c r="F12" t="s">
        <v>90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10845.06</v>
      </c>
      <c r="J16" s="15" t="s">
        <v>78</v>
      </c>
      <c r="K16" s="26" t="s">
        <v>79</v>
      </c>
      <c r="L16" s="21">
        <v>4.22</v>
      </c>
      <c r="M16" s="33">
        <f>L16*81.37*1.262</f>
        <v>433.34732679999996</v>
      </c>
    </row>
    <row r="17" spans="1:13" ht="12.75">
      <c r="A17" t="s">
        <v>10</v>
      </c>
      <c r="F17" s="5">
        <v>10234.36</v>
      </c>
      <c r="J17" s="16" t="s">
        <v>80</v>
      </c>
      <c r="K17" s="18" t="s">
        <v>81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0.9436886471812974</v>
      </c>
      <c r="J18" s="20"/>
      <c r="K18" s="27" t="s">
        <v>82</v>
      </c>
      <c r="L18" s="28">
        <f>SUM(L7:L17)</f>
        <v>7.22</v>
      </c>
      <c r="M18" s="34">
        <f>SUM(M7:M17)</f>
        <v>741.4141468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10234.36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3">
        <v>1</v>
      </c>
      <c r="K22" s="46"/>
      <c r="L22" s="23"/>
      <c r="M22" s="33">
        <f aca="true" t="shared" si="0" ref="M22:M31">L22*81.37*1.15*1.262</f>
        <v>0</v>
      </c>
    </row>
    <row r="23" spans="10:13" ht="12.75">
      <c r="J23" s="23">
        <v>2</v>
      </c>
      <c r="K23" s="46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6"/>
      <c r="L24" s="23"/>
      <c r="M24" s="33">
        <f t="shared" si="0"/>
        <v>0</v>
      </c>
    </row>
    <row r="25" spans="1:13" ht="12.75">
      <c r="A25" t="s">
        <v>16</v>
      </c>
      <c r="D25" t="s">
        <v>101</v>
      </c>
      <c r="F25" s="11">
        <v>2175.68</v>
      </c>
      <c r="J25" s="23">
        <v>4</v>
      </c>
      <c r="K25" s="46"/>
      <c r="L25" s="23"/>
      <c r="M25" s="33">
        <f t="shared" si="0"/>
        <v>0</v>
      </c>
    </row>
    <row r="26" spans="1:13" ht="12.75">
      <c r="A26" t="s">
        <v>17</v>
      </c>
      <c r="J26" s="23">
        <v>5</v>
      </c>
      <c r="K26" s="46"/>
      <c r="L26" s="23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3">
        <v>6</v>
      </c>
      <c r="K27" s="46"/>
      <c r="L27" s="23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3">
        <v>7</v>
      </c>
      <c r="K28" s="46"/>
      <c r="L28" s="23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3">
        <v>8</v>
      </c>
      <c r="K29" s="46"/>
      <c r="L29" s="23"/>
      <c r="M29" s="33">
        <f t="shared" si="0"/>
        <v>0</v>
      </c>
    </row>
    <row r="30" spans="1:13" ht="12.75">
      <c r="A30" t="s">
        <v>23</v>
      </c>
      <c r="J30" s="23">
        <v>9</v>
      </c>
      <c r="K30" s="46"/>
      <c r="L30" s="23"/>
      <c r="M30" s="33">
        <f t="shared" si="0"/>
        <v>0</v>
      </c>
    </row>
    <row r="31" spans="1:13" ht="12.75">
      <c r="A31" s="5" t="s">
        <v>24</v>
      </c>
      <c r="B31">
        <v>70</v>
      </c>
      <c r="C31" t="s">
        <v>19</v>
      </c>
      <c r="D31" s="11">
        <v>2.3</v>
      </c>
      <c r="E31" t="s">
        <v>20</v>
      </c>
      <c r="F31" s="5">
        <v>0</v>
      </c>
      <c r="J31" s="25">
        <v>10</v>
      </c>
      <c r="K31" s="47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/>
      <c r="K32" s="30" t="s">
        <v>82</v>
      </c>
      <c r="L32" s="28">
        <f>SUM(L31:L31)</f>
        <v>0</v>
      </c>
      <c r="M32" s="34">
        <f>SUM(M22:M31)</f>
        <v>0</v>
      </c>
    </row>
    <row r="33" spans="1:11" ht="12.75">
      <c r="A33" s="5" t="s">
        <v>26</v>
      </c>
      <c r="B33">
        <v>1352</v>
      </c>
      <c r="C33" t="s">
        <v>19</v>
      </c>
      <c r="D33" s="5">
        <v>0.42</v>
      </c>
      <c r="E33" t="s">
        <v>20</v>
      </c>
      <c r="F33" s="5">
        <v>0</v>
      </c>
      <c r="K33" s="1" t="s">
        <v>86</v>
      </c>
    </row>
    <row r="34" spans="10:13" ht="12.75">
      <c r="J34" s="22" t="s">
        <v>59</v>
      </c>
      <c r="K34" s="22"/>
      <c r="L34" s="22" t="s">
        <v>87</v>
      </c>
      <c r="M34" s="22" t="s">
        <v>65</v>
      </c>
    </row>
    <row r="35" spans="1:13" ht="12.75">
      <c r="A35" s="6" t="s">
        <v>27</v>
      </c>
      <c r="J35" s="23" t="s">
        <v>60</v>
      </c>
      <c r="K35" s="23" t="s">
        <v>61</v>
      </c>
      <c r="L35" s="23"/>
      <c r="M35" s="23" t="s">
        <v>88</v>
      </c>
    </row>
    <row r="36" spans="2:13" ht="12.75">
      <c r="B36">
        <v>42.1</v>
      </c>
      <c r="C36" t="s">
        <v>19</v>
      </c>
      <c r="D36" s="5">
        <v>0</v>
      </c>
      <c r="E36" t="s">
        <v>20</v>
      </c>
      <c r="F36" s="5">
        <f>B36*D36</f>
        <v>0</v>
      </c>
      <c r="J36" s="23">
        <v>1</v>
      </c>
      <c r="K36" s="46"/>
      <c r="L36" s="23"/>
      <c r="M36" s="23"/>
    </row>
    <row r="37" spans="10:13" ht="12.75">
      <c r="J37" s="23">
        <v>2</v>
      </c>
      <c r="K37" s="46"/>
      <c r="L37" s="23"/>
      <c r="M37" s="23"/>
    </row>
    <row r="38" spans="1:13" ht="12.75">
      <c r="A38" t="s">
        <v>28</v>
      </c>
      <c r="J38" s="23">
        <v>3</v>
      </c>
      <c r="K38" s="46"/>
      <c r="L38" s="23"/>
      <c r="M38" s="23"/>
    </row>
    <row r="39" spans="1:13" ht="12.75">
      <c r="A39" s="7" t="s">
        <v>29</v>
      </c>
      <c r="B39" s="7"/>
      <c r="C39" s="7" t="s">
        <v>30</v>
      </c>
      <c r="D39" s="7"/>
      <c r="J39" s="23">
        <v>4</v>
      </c>
      <c r="K39" s="46"/>
      <c r="L39" s="23"/>
      <c r="M39" s="23"/>
    </row>
    <row r="40" spans="2:13" ht="12.75">
      <c r="B40">
        <v>702</v>
      </c>
      <c r="C40" t="s">
        <v>19</v>
      </c>
      <c r="D40" s="35">
        <v>0</v>
      </c>
      <c r="E40" t="s">
        <v>20</v>
      </c>
      <c r="F40" s="11">
        <f>B40*D40</f>
        <v>0</v>
      </c>
      <c r="J40" s="23">
        <v>5</v>
      </c>
      <c r="K40" s="46"/>
      <c r="L40" s="23"/>
      <c r="M40" s="23"/>
    </row>
    <row r="41" spans="1:13" ht="12.75">
      <c r="A41" s="4" t="s">
        <v>56</v>
      </c>
      <c r="F41" s="32">
        <f>F25+F36+F40</f>
        <v>2175.68</v>
      </c>
      <c r="J41" s="23">
        <v>6</v>
      </c>
      <c r="K41" s="46"/>
      <c r="L41" s="23"/>
      <c r="M41" s="23"/>
    </row>
    <row r="42" spans="1:13" ht="12.75">
      <c r="A42" s="4" t="s">
        <v>31</v>
      </c>
      <c r="J42" s="23">
        <v>7</v>
      </c>
      <c r="K42" s="46"/>
      <c r="L42" s="23"/>
      <c r="M42" s="23"/>
    </row>
    <row r="43" spans="10:13" ht="12.75">
      <c r="J43" s="23">
        <v>8</v>
      </c>
      <c r="K43" s="46"/>
      <c r="L43" s="23"/>
      <c r="M43" s="23"/>
    </row>
    <row r="44" spans="1:13" ht="12.75">
      <c r="A44" t="s">
        <v>32</v>
      </c>
      <c r="J44" s="23">
        <v>9</v>
      </c>
      <c r="K44" s="46"/>
      <c r="L44" s="23"/>
      <c r="M44" s="23"/>
    </row>
    <row r="45" spans="2:13" ht="12.75">
      <c r="B45">
        <v>702</v>
      </c>
      <c r="C45" t="s">
        <v>90</v>
      </c>
      <c r="D45" s="37"/>
      <c r="E45">
        <v>76.53</v>
      </c>
      <c r="F45" s="11">
        <v>983</v>
      </c>
      <c r="J45" s="23">
        <v>10</v>
      </c>
      <c r="K45" s="46"/>
      <c r="L45" s="23"/>
      <c r="M45" s="23"/>
    </row>
    <row r="46" spans="1:13" ht="12.75">
      <c r="A46" t="s">
        <v>33</v>
      </c>
      <c r="J46" s="23">
        <v>11</v>
      </c>
      <c r="K46" s="46"/>
      <c r="L46" s="23"/>
      <c r="M46" s="23"/>
    </row>
    <row r="47" spans="2:13" ht="12.75">
      <c r="B47">
        <v>702</v>
      </c>
      <c r="C47" t="s">
        <v>90</v>
      </c>
      <c r="D47" s="37"/>
      <c r="E47">
        <v>28.05</v>
      </c>
      <c r="F47" s="11">
        <v>381</v>
      </c>
      <c r="J47" s="23">
        <v>12</v>
      </c>
      <c r="K47" s="46"/>
      <c r="L47" s="23"/>
      <c r="M47" s="23"/>
    </row>
    <row r="48" spans="1:13" ht="12.75">
      <c r="A48" t="s">
        <v>34</v>
      </c>
      <c r="J48" s="23">
        <v>13</v>
      </c>
      <c r="K48" s="46"/>
      <c r="L48" s="23"/>
      <c r="M48" s="23"/>
    </row>
    <row r="49" spans="2:13" ht="12.75">
      <c r="B49">
        <f>F49/D49</f>
        <v>1214</v>
      </c>
      <c r="C49" t="s">
        <v>35</v>
      </c>
      <c r="D49" s="5">
        <v>2.73</v>
      </c>
      <c r="E49" t="s">
        <v>20</v>
      </c>
      <c r="F49" s="5">
        <v>3314.22</v>
      </c>
      <c r="J49" s="23">
        <v>14</v>
      </c>
      <c r="K49" s="46"/>
      <c r="L49" s="23"/>
      <c r="M49" s="23"/>
    </row>
    <row r="50" spans="1:13" ht="12.75">
      <c r="A50" t="s">
        <v>36</v>
      </c>
      <c r="J50" s="25">
        <v>15</v>
      </c>
      <c r="K50" s="47"/>
      <c r="L50" s="25"/>
      <c r="M50" s="25"/>
    </row>
    <row r="51" spans="2:13" ht="12.75"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  <c r="J51" s="20"/>
      <c r="K51" s="20"/>
      <c r="L51" s="31" t="s">
        <v>89</v>
      </c>
      <c r="M51" s="34">
        <f>SUM(M36:M50)</f>
        <v>0</v>
      </c>
    </row>
    <row r="52" spans="1:6" ht="12.75">
      <c r="A52" t="s">
        <v>37</v>
      </c>
      <c r="F52" s="5"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SUM(F45:F54)</f>
        <v>4678.219999999999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218626.3</v>
      </c>
      <c r="E59">
        <v>702</v>
      </c>
      <c r="F59" s="38">
        <f>C59/D59*E59</f>
        <v>948.6327674209371</v>
      </c>
    </row>
    <row r="60" spans="1:6" ht="12.75">
      <c r="A60" t="s">
        <v>42</v>
      </c>
      <c r="C60">
        <v>230866</v>
      </c>
      <c r="D60">
        <v>218626.3</v>
      </c>
      <c r="E60">
        <v>702</v>
      </c>
      <c r="F60" s="38">
        <f>C60/D60*E60</f>
        <v>741.3011700788057</v>
      </c>
    </row>
    <row r="61" spans="1:6" ht="12.75">
      <c r="A61" t="s">
        <v>43</v>
      </c>
      <c r="F61" s="11">
        <f>M32</f>
        <v>0</v>
      </c>
    </row>
    <row r="62" spans="1:6" ht="12.75">
      <c r="A62" t="s">
        <v>98</v>
      </c>
      <c r="F62" s="5"/>
    </row>
    <row r="63" spans="2:6" ht="12.75">
      <c r="B63">
        <v>702</v>
      </c>
      <c r="C63" t="s">
        <v>19</v>
      </c>
      <c r="D63" s="5">
        <v>0.1</v>
      </c>
      <c r="E63" t="s">
        <v>20</v>
      </c>
      <c r="F63" s="11">
        <f>B63*D63</f>
        <v>70.2</v>
      </c>
    </row>
    <row r="64" spans="1:6" ht="12.75">
      <c r="A64" t="s">
        <v>44</v>
      </c>
      <c r="F64" s="11">
        <f>M51</f>
        <v>0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702</v>
      </c>
      <c r="C67" t="s">
        <v>19</v>
      </c>
      <c r="D67" s="11">
        <v>0.4</v>
      </c>
      <c r="E67" t="s">
        <v>20</v>
      </c>
      <c r="F67" s="11">
        <f>B67*D67</f>
        <v>280.8</v>
      </c>
    </row>
    <row r="68" spans="1:6" ht="12.75">
      <c r="A68" s="4" t="s">
        <v>47</v>
      </c>
      <c r="B68" s="10"/>
      <c r="C68" s="10"/>
      <c r="F68" s="32">
        <f>SUM(F59:F67)</f>
        <v>2040.9339374997428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702</v>
      </c>
      <c r="C71" t="s">
        <v>90</v>
      </c>
      <c r="F71" s="11">
        <v>211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702</v>
      </c>
      <c r="C74" t="s">
        <v>19</v>
      </c>
      <c r="D74" s="11">
        <v>1.17</v>
      </c>
      <c r="E74" t="s">
        <v>20</v>
      </c>
      <c r="F74" s="11">
        <f>B74*D74</f>
        <v>821.3399999999999</v>
      </c>
    </row>
    <row r="75" spans="1:6" ht="12.75">
      <c r="A75" s="4" t="s">
        <v>51</v>
      </c>
      <c r="F75" s="32">
        <f>F71+F74</f>
        <v>1032.34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702</v>
      </c>
      <c r="C79" t="s">
        <v>19</v>
      </c>
      <c r="D79" s="11">
        <v>3.08</v>
      </c>
      <c r="E79" t="s">
        <v>20</v>
      </c>
      <c r="F79" s="11">
        <f>B79*D79</f>
        <v>2162.16</v>
      </c>
    </row>
    <row r="80" spans="1:9" ht="12.75">
      <c r="A80" s="4" t="s">
        <v>54</v>
      </c>
      <c r="F80" s="8">
        <f>SUM(F79)</f>
        <v>2162.16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12089.333937499743</v>
      </c>
    </row>
    <row r="83" ht="12.75">
      <c r="F83" s="5"/>
    </row>
    <row r="84" spans="1:6" ht="12.75">
      <c r="A84" s="1" t="s">
        <v>57</v>
      </c>
      <c r="B84" s="39">
        <v>0.008</v>
      </c>
      <c r="C84" s="1"/>
      <c r="D84" s="1"/>
      <c r="E84" s="1"/>
      <c r="F84" s="32">
        <f>F82*0.8%</f>
        <v>96.71467149999795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6">
        <f>F82+F84</f>
        <v>12186.048608999741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102</v>
      </c>
    </row>
    <row r="88" spans="1:6" ht="12.75">
      <c r="A88" s="13"/>
      <c r="B88" s="42">
        <v>40787</v>
      </c>
      <c r="C88" s="43">
        <v>-49713</v>
      </c>
      <c r="D88" s="23">
        <v>10234</v>
      </c>
      <c r="E88" s="23">
        <v>12186</v>
      </c>
      <c r="F88" s="45">
        <f>C88+D88-E88</f>
        <v>-51665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2011-11-17T19:54:01Z</dcterms:modified>
  <cp:category/>
  <cp:version/>
  <cp:contentType/>
  <cp:contentStatus/>
</cp:coreProperties>
</file>