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<sst xmlns="http://schemas.openxmlformats.org/spreadsheetml/2006/main" count="168" uniqueCount="116">
  <si>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</si>
  <si>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</si>
  <si>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</si>
  <si>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</si>
  <si>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</si>
  <si>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</si>
  <si>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</si>
  <si>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</si>
  <si>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</si>
  <si>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</si>
  <si>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</si>
  <si>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</si>
  <si>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</si>
  <si>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</si>
  <si>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</si>
  <si>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</si>
  <si>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</si>
  <si>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</si>
  <si>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</si>
  <si>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</si>
  <si>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</si>
  <si>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</si>
  <si>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</si>
  <si>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</si>
  <si>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</si>
  <si>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</si>
  <si>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</si>
  <si>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</si>
  <si>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</si>
  <si>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</si>
  <si>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</si>
  <si>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</si>
  <si>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</si>
  <si>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</si>
  <si>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</si>
  <si>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</si>
  <si>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</si>
  <si>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</si>
  <si>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</si>
  <si>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</si>
  <si>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</si>
  <si>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</si>
  <si>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</si>
  <si>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</si>
  <si>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</si>
  <si>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</si>
  <si>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</si>
  <si>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</si>
  <si>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</si>
  <si>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</si>
  <si>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</si>
  <si>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</si>
  <si>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</si>
  <si>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</si>
  <si>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</si>
  <si>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</si>
  <si>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</si>
  <si>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</si>
  <si>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</si>
  <si>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</si>
  <si>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</si>
  <si>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</si>
  <si>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</si>
  <si>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</si>
  <si>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</si>
  <si>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</si>
  <si>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</si>
  <si>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</si>
  <si>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</si>
  <si>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</si>
  <si>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</si>
  <si>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</si>
  <si>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</si>
  <si>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</si>
  <si>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</si>
  <si>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</si>
  <si>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</si>
  <si>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</si>
  <si>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</si>
  <si>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</si>
  <si>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</si>
  <si>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</si>
  <si>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</si>
  <si>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</si>
  <si>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</si>
  <si>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</si>
  <si>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</si>
  <si>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</si>
  <si>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</si>
  <si>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</si>
  <si>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</si>
  <si>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</si>
  <si>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</si>
  <si>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</si>
  <si>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</si>
  <si>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</si>
  <si>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</si>
  <si>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</si>
  <si>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</si>
  <si>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</si>
  <si>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</si>
  <si>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</si>
  <si>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</si>
  <si>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</si>
  <si>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</si>
  <si>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</si>
  <si>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>Смена ламп (2шт)</t>
  </si>
  <si>
    <t>Лампа</t>
  </si>
  <si>
    <t>2шт</t>
  </si>
  <si>
    <t>ост.на 01.05.</t>
  </si>
  <si>
    <t>апрель</t>
  </si>
  <si>
    <t xml:space="preserve">                    за апрель  2011 г.</t>
  </si>
  <si>
    <t>Откачка воды из техподполий</t>
  </si>
  <si>
    <t>Промывка системы отопления</t>
  </si>
  <si>
    <t>Опрессовка системы отопления</t>
  </si>
  <si>
    <t>Демонтаж, монтаж эл.узла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</si>
</sst>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111</v>
      </c>
    </row>
    <row r="3" spans="2:13" ht="12.75">
      <c r="B3" s="1" t="s">
        <v>1</v>
      </c>
      <c r="C3" s="8" t="s">
        <v>110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2017.4</v>
      </c>
      <c r="F7" t="s">
        <v>94</v>
      </c>
      <c r="J7" s="15"/>
      <c r="K7" s="15" t="s">
        <v>70</v>
      </c>
      <c r="L7" s="21">
        <v>4</v>
      </c>
      <c r="M7" s="37">
        <f>L7*81.37*1.262</f>
        <v>410.75576</v>
      </c>
    </row>
    <row r="8" spans="1:13" ht="12.75">
      <c r="A8" t="s">
        <v>4</v>
      </c>
      <c r="E8">
        <v>31.1</v>
      </c>
      <c r="F8" t="s">
        <v>94</v>
      </c>
      <c r="J8" s="16"/>
      <c r="K8" s="16" t="s">
        <v>71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7"/>
    </row>
    <row r="10" spans="1:13" ht="12.75">
      <c r="A10" t="s">
        <v>6</v>
      </c>
      <c r="E10">
        <v>299.6</v>
      </c>
      <c r="F10" t="s">
        <v>94</v>
      </c>
      <c r="J10" s="16"/>
      <c r="K10" s="18" t="s">
        <v>75</v>
      </c>
      <c r="L10" s="23">
        <v>3</v>
      </c>
      <c r="M10" s="37">
        <f>L10*81.37*1.262</f>
        <v>308.06682</v>
      </c>
    </row>
    <row r="11" spans="1:13" ht="12.75">
      <c r="A11" t="s">
        <v>7</v>
      </c>
      <c r="E11">
        <v>531.2</v>
      </c>
      <c r="F11" t="s">
        <v>94</v>
      </c>
      <c r="J11" s="14">
        <v>3</v>
      </c>
      <c r="K11" s="17" t="s">
        <v>73</v>
      </c>
      <c r="L11" s="22"/>
      <c r="M11" s="37"/>
    </row>
    <row r="12" spans="1:13" ht="12.75">
      <c r="A12" t="s">
        <v>8</v>
      </c>
      <c r="E12">
        <v>143</v>
      </c>
      <c r="F12" t="s">
        <v>94</v>
      </c>
      <c r="J12" s="16"/>
      <c r="K12" s="18" t="s">
        <v>74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7"/>
    </row>
    <row r="15" spans="10:13" ht="12.75">
      <c r="J15" s="15" t="s">
        <v>78</v>
      </c>
      <c r="K15" s="26" t="s">
        <v>79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18384.04</v>
      </c>
      <c r="J16" s="15" t="s">
        <v>80</v>
      </c>
      <c r="K16" s="26" t="s">
        <v>81</v>
      </c>
      <c r="L16" s="21">
        <v>3</v>
      </c>
      <c r="M16" s="37">
        <f>L16*81.37*1.262</f>
        <v>308.06682</v>
      </c>
    </row>
    <row r="17" spans="1:13" ht="12.75">
      <c r="A17" t="s">
        <v>11</v>
      </c>
      <c r="F17" s="5">
        <v>19858.18</v>
      </c>
      <c r="J17" s="16" t="s">
        <v>82</v>
      </c>
      <c r="K17" s="18" t="s">
        <v>83</v>
      </c>
      <c r="L17" s="23">
        <v>3.37</v>
      </c>
      <c r="M17" s="37">
        <f>L17*81.37*1.262</f>
        <v>346.0617278</v>
      </c>
    </row>
    <row r="18" spans="2:13" ht="12.75">
      <c r="B18" t="s">
        <v>12</v>
      </c>
      <c r="F18" s="9">
        <f>F17/F16</f>
        <v>1.0801858568628004</v>
      </c>
      <c r="J18" s="20"/>
      <c r="K18" s="27" t="s">
        <v>84</v>
      </c>
      <c r="L18" s="28">
        <f>SUM(L7:L17)</f>
        <v>13.370000000000001</v>
      </c>
      <c r="M18" s="38">
        <f>SUM(M7:M17)</f>
        <v>1372.9511278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19858.18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112</v>
      </c>
      <c r="L22" s="25">
        <v>1.05</v>
      </c>
      <c r="M22" s="37">
        <f>L22*81.37*1.15*1.262</f>
        <v>123.99689504999999</v>
      </c>
    </row>
    <row r="23" spans="10:13" ht="12.75">
      <c r="J23" s="20">
        <v>2</v>
      </c>
      <c r="K23" s="20" t="s">
        <v>113</v>
      </c>
      <c r="L23" s="25">
        <v>21.25</v>
      </c>
      <c r="M23" s="37">
        <f aca="true" t="shared" si="0" ref="M23:M29">L23*81.37*1.15*1.262</f>
        <v>2509.46097125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33.67</v>
      </c>
      <c r="M24" s="37">
        <f t="shared" si="0"/>
        <v>3976.16710127</v>
      </c>
    </row>
    <row r="25" spans="1:13" ht="12.75">
      <c r="A25" t="s">
        <v>17</v>
      </c>
      <c r="D25" t="s">
        <v>104</v>
      </c>
      <c r="F25" s="11">
        <v>1631.77</v>
      </c>
      <c r="J25" s="20">
        <v>4</v>
      </c>
      <c r="K25" s="20" t="s">
        <v>115</v>
      </c>
      <c r="L25" s="25">
        <v>3.12</v>
      </c>
      <c r="M25" s="37">
        <f t="shared" si="0"/>
        <v>368.4479167200001</v>
      </c>
    </row>
    <row r="26" spans="1:13" ht="12.75">
      <c r="A26" t="s">
        <v>18</v>
      </c>
      <c r="J26" s="20">
        <v>5</v>
      </c>
      <c r="K26" s="20" t="s">
        <v>106</v>
      </c>
      <c r="L26" s="25">
        <v>0.14</v>
      </c>
      <c r="M26" s="37">
        <f t="shared" si="0"/>
        <v>16.532919340000003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7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7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7">
        <f t="shared" si="0"/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59.23</v>
      </c>
      <c r="M30" s="38">
        <f>SUM(M22:M29)</f>
        <v>6994.60580363</v>
      </c>
    </row>
    <row r="31" spans="1:11" ht="12.75">
      <c r="A31" s="5" t="s">
        <v>25</v>
      </c>
      <c r="B31">
        <v>299.6</v>
      </c>
      <c r="C31" t="s">
        <v>20</v>
      </c>
      <c r="D31" s="5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531.2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8">
        <f>M34/60.97/1.142</f>
        <v>0</v>
      </c>
      <c r="M34" s="28">
        <v>0</v>
      </c>
    </row>
    <row r="35" spans="1:11" ht="12.75">
      <c r="A35" s="6" t="s">
        <v>28</v>
      </c>
      <c r="D35" t="s">
        <v>105</v>
      </c>
      <c r="K35" s="1" t="s">
        <v>89</v>
      </c>
    </row>
    <row r="36" spans="2:13" ht="12.75">
      <c r="B36">
        <v>143</v>
      </c>
      <c r="C36" t="s">
        <v>20</v>
      </c>
      <c r="D36" s="5">
        <v>6.17</v>
      </c>
      <c r="E36" t="s">
        <v>21</v>
      </c>
      <c r="F36" s="5">
        <v>905.11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 t="s">
        <v>107</v>
      </c>
      <c r="L38" s="25" t="s">
        <v>108</v>
      </c>
      <c r="M38" s="25">
        <v>11.36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/>
      <c r="L39" s="25"/>
      <c r="M39" s="25"/>
    </row>
    <row r="40" spans="2:13" ht="12.75">
      <c r="B40">
        <v>2017.4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/>
      <c r="L40" s="25"/>
      <c r="M40" s="25"/>
    </row>
    <row r="41" spans="1:13" ht="12.75">
      <c r="A41" s="4" t="s">
        <v>58</v>
      </c>
      <c r="F41" s="36">
        <f>F25+F36+F40</f>
        <v>2536.88</v>
      </c>
      <c r="J41" s="20">
        <v>4</v>
      </c>
      <c r="K41" s="20"/>
      <c r="L41" s="25"/>
      <c r="M41" s="25"/>
    </row>
    <row r="42" spans="1:13" ht="12.75">
      <c r="A42" s="4" t="s">
        <v>32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33</v>
      </c>
      <c r="J44" s="20">
        <v>7</v>
      </c>
      <c r="K44" s="20"/>
      <c r="L44" s="25"/>
      <c r="M44" s="25"/>
    </row>
    <row r="45" spans="2:13" ht="12.75">
      <c r="B45">
        <v>2017.4</v>
      </c>
      <c r="C45" t="s">
        <v>94</v>
      </c>
      <c r="D45" s="39"/>
      <c r="E45">
        <v>76.53</v>
      </c>
      <c r="F45" s="11">
        <v>1413</v>
      </c>
      <c r="J45" s="20">
        <v>8</v>
      </c>
      <c r="K45" s="20"/>
      <c r="L45" s="25"/>
      <c r="M45" s="25"/>
    </row>
    <row r="46" spans="1:13" ht="12.75">
      <c r="A46" t="s">
        <v>34</v>
      </c>
      <c r="J46" s="20">
        <v>9</v>
      </c>
      <c r="K46" s="20"/>
      <c r="L46" s="25"/>
      <c r="M46" s="25"/>
    </row>
    <row r="47" spans="2:13" ht="12.75">
      <c r="B47">
        <v>2017.4</v>
      </c>
      <c r="C47" t="s">
        <v>94</v>
      </c>
      <c r="D47" s="39"/>
      <c r="E47">
        <v>28.05</v>
      </c>
      <c r="F47" s="11">
        <v>548</v>
      </c>
      <c r="J47" s="20"/>
      <c r="K47" s="20"/>
      <c r="L47" s="32" t="s">
        <v>92</v>
      </c>
      <c r="M47" s="38">
        <f>SUM(M38:M46)</f>
        <v>11.36</v>
      </c>
    </row>
    <row r="48" ht="12.75">
      <c r="A48" t="s">
        <v>35</v>
      </c>
    </row>
    <row r="49" spans="2:6" ht="12.75">
      <c r="B49">
        <f>F49/D49</f>
        <v>299</v>
      </c>
      <c r="C49" t="s">
        <v>36</v>
      </c>
      <c r="D49" s="5">
        <v>2.73</v>
      </c>
      <c r="E49" t="s">
        <v>21</v>
      </c>
      <c r="F49" s="5">
        <v>816.27</v>
      </c>
    </row>
    <row r="50" ht="12.75">
      <c r="A50" t="s">
        <v>37</v>
      </c>
    </row>
    <row r="51" spans="2:6" ht="12.75">
      <c r="B51">
        <v>31.1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2017.4</v>
      </c>
      <c r="C52" t="s">
        <v>20</v>
      </c>
      <c r="D52" s="5">
        <v>0.02</v>
      </c>
      <c r="E52" t="s">
        <v>21</v>
      </c>
      <c r="F52" s="11">
        <f>B52*D52</f>
        <v>40.348000000000006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2817.618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2017.4</v>
      </c>
      <c r="F59" s="40">
        <f>C59/D59*E59</f>
        <v>1335.3822016995948</v>
      </c>
    </row>
    <row r="60" spans="1:6" ht="12.75">
      <c r="A60" t="s">
        <v>43</v>
      </c>
      <c r="C60">
        <v>149158</v>
      </c>
      <c r="D60">
        <v>219205.2</v>
      </c>
      <c r="E60">
        <v>2017.4</v>
      </c>
      <c r="F60" s="40">
        <f>C60/D60*E60</f>
        <v>1372.7381886926041</v>
      </c>
    </row>
    <row r="61" spans="1:6" ht="12.75">
      <c r="A61" t="s">
        <v>44</v>
      </c>
      <c r="F61" s="5">
        <v>6994.61</v>
      </c>
    </row>
    <row r="62" spans="1:6" ht="12.75">
      <c r="A62" t="s">
        <v>101</v>
      </c>
      <c r="F62" s="5"/>
    </row>
    <row r="63" spans="2:6" ht="12.75">
      <c r="B63">
        <v>2017.4</v>
      </c>
      <c r="C63" t="s">
        <v>20</v>
      </c>
      <c r="D63" s="5">
        <v>0.05</v>
      </c>
      <c r="E63" t="s">
        <v>21</v>
      </c>
      <c r="F63" s="11">
        <f>B63*D63</f>
        <v>100.87</v>
      </c>
    </row>
    <row r="64" spans="1:6" ht="12.75">
      <c r="A64" t="s">
        <v>45</v>
      </c>
      <c r="F64" s="5">
        <v>11.36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2017.4</v>
      </c>
      <c r="C67" t="s">
        <v>20</v>
      </c>
      <c r="D67" s="11">
        <v>0.17</v>
      </c>
      <c r="E67" t="s">
        <v>21</v>
      </c>
      <c r="F67" s="11">
        <f>B67*D67</f>
        <v>342.958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10157.9183903922</v>
      </c>
    </row>
    <row r="71" ht="12.75">
      <c r="A71" s="4" t="s">
        <v>50</v>
      </c>
    </row>
    <row r="72" spans="1:6" ht="12.75">
      <c r="A72" t="s">
        <v>51</v>
      </c>
      <c r="B72">
        <v>2017.4</v>
      </c>
      <c r="C72" t="s">
        <v>94</v>
      </c>
      <c r="F72" s="11">
        <v>303</v>
      </c>
    </row>
    <row r="73" ht="12.75">
      <c r="A73" t="s">
        <v>52</v>
      </c>
    </row>
    <row r="74" ht="12.75">
      <c r="A74" s="7" t="s">
        <v>103</v>
      </c>
    </row>
    <row r="75" spans="2:6" ht="12.75">
      <c r="B75">
        <v>2017.4</v>
      </c>
      <c r="C75" t="s">
        <v>20</v>
      </c>
      <c r="D75" s="11">
        <v>0.56</v>
      </c>
      <c r="E75" t="s">
        <v>21</v>
      </c>
      <c r="F75" s="33">
        <f>B75*D75</f>
        <v>1129.7440000000001</v>
      </c>
    </row>
    <row r="76" spans="1:6" ht="12.75">
      <c r="A76" s="4" t="s">
        <v>53</v>
      </c>
      <c r="F76" s="35">
        <f>F72+F75</f>
        <v>1432.7440000000001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2017.4</v>
      </c>
      <c r="C80" t="s">
        <v>20</v>
      </c>
      <c r="D80" s="11">
        <v>1.46</v>
      </c>
      <c r="E80" t="s">
        <v>21</v>
      </c>
      <c r="F80" s="33">
        <f>B80*D80</f>
        <v>2945.404</v>
      </c>
      <c r="G80" s="7"/>
      <c r="H80" s="7"/>
      <c r="I80" s="7"/>
    </row>
    <row r="81" spans="1:6" ht="12.75">
      <c r="A81" s="4" t="s">
        <v>56</v>
      </c>
      <c r="F81" s="1">
        <f>SUM(F80)</f>
        <v>2945.404</v>
      </c>
    </row>
    <row r="83" spans="1:6" ht="12.75">
      <c r="A83" s="1" t="s">
        <v>57</v>
      </c>
      <c r="B83" s="1"/>
      <c r="F83" s="1">
        <f>F41+F55+F69+F76+F81</f>
        <v>19890.5643903922</v>
      </c>
    </row>
    <row r="85" spans="1:6" ht="12.75">
      <c r="A85" s="1" t="s">
        <v>59</v>
      </c>
      <c r="B85" s="41">
        <v>0.008</v>
      </c>
      <c r="C85" s="1"/>
      <c r="D85" s="1"/>
      <c r="E85" s="1"/>
      <c r="F85" s="35">
        <f>F83*0.8%</f>
        <v>159.1245151231376</v>
      </c>
    </row>
    <row r="87" spans="1:6" ht="15">
      <c r="A87" s="12" t="s">
        <v>60</v>
      </c>
      <c r="B87" s="12"/>
      <c r="C87" s="12"/>
      <c r="D87" s="12"/>
      <c r="E87" s="12"/>
      <c r="F87" s="34">
        <f>F83+F85</f>
        <v>20049.688905515337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109</v>
      </c>
    </row>
    <row r="89" spans="1:6" ht="12.75">
      <c r="A89" s="13"/>
      <c r="B89" s="44">
        <v>40634</v>
      </c>
      <c r="C89" s="45">
        <v>52906</v>
      </c>
      <c r="D89" s="23">
        <v>19858</v>
      </c>
      <c r="E89" s="23">
        <v>20050</v>
      </c>
      <c r="F89" s="47">
        <f>C89+D89-E89</f>
        <v>52714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2011-06-17T14:15:33Z</dcterms:modified>
  <cp:category/>
  <cp:version/>
  <cp:contentType/>
  <cp:contentStatus/>
</cp:coreProperties>
</file>