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<sst xmlns="http://schemas.openxmlformats.org/spreadsheetml/2006/main" count="149" uniqueCount="107">
  <si>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</si>
  <si>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</si>
  <si>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</si>
  <si>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</si>
  <si>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</si>
  <si>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</si>
  <si>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</si>
  <si>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</si>
  <si>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</si>
  <si>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</si>
  <si>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</si>
  <si>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</si>
  <si>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</si>
  <si>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</si>
  <si>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</si>
  <si>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</si>
  <si>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</si>
  <si>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</si>
  <si>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</si>
  <si>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</si>
  <si>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</si>
  <si>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</si>
  <si>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</si>
  <si>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</si>
  <si>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</si>
  <si>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</si>
  <si>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</si>
  <si>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</si>
  <si>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</si>
  <si>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</si>
  <si>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</si>
  <si>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</si>
  <si>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</si>
  <si>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</si>
  <si>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</si>
  <si>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</si>
  <si>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</si>
  <si>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</si>
  <si>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</si>
  <si>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</si>
  <si>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</si>
  <si>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</si>
  <si>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</si>
  <si>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</si>
  <si>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</si>
  <si>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</si>
  <si>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</si>
  <si>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</si>
  <si>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</si>
  <si>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</si>
  <si>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</si>
  <si>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</si>
  <si>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</si>
  <si>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</si>
  <si>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</si>
  <si>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</si>
  <si>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</si>
  <si>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</si>
  <si>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</si>
  <si>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</si>
  <si>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</si>
  <si>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</si>
  <si>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</si>
  <si>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</si>
  <si>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</si>
  <si>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</si>
  <si>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</si>
  <si>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</si>
  <si>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</si>
  <si>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</si>
  <si>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</si>
  <si>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</si>
  <si>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</si>
  <si>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</si>
  <si>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</si>
  <si>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</si>
  <si>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</si>
  <si>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</si>
  <si>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</si>
  <si>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</si>
  <si>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</si>
  <si>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</si>
  <si>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</si>
  <si>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</si>
  <si>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</si>
  <si>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</si>
  <si>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</si>
  <si>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</si>
  <si>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</si>
  <si>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</si>
  <si>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</si>
  <si>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</si>
  <si>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</si>
  <si>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</si>
  <si>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</si>
  <si>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</si>
  <si>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</si>
  <si>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</si>
  <si>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</si>
  <si>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</si>
  <si>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</si>
  <si>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0,6 ставки</t>
  </si>
  <si>
    <t>0,2 ставки</t>
  </si>
  <si>
    <t>ост.на 01.10.</t>
  </si>
  <si>
    <t>за август-сентябрь</t>
  </si>
  <si>
    <t xml:space="preserve">                    за август-сентябрь 2011 г.</t>
  </si>
  <si>
    <t>Откачка воды из техподполий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</si>
</sst>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105</v>
      </c>
    </row>
    <row r="3" spans="2:13" ht="12.75">
      <c r="B3" s="1" t="s">
        <v>104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1579.8</v>
      </c>
      <c r="F7" t="s">
        <v>91</v>
      </c>
      <c r="J7" s="15"/>
      <c r="K7" s="15" t="s">
        <v>68</v>
      </c>
      <c r="L7" s="21">
        <v>5</v>
      </c>
      <c r="M7" s="33">
        <f>L7*81.37*1.262</f>
        <v>513.4447</v>
      </c>
    </row>
    <row r="8" spans="1:13" ht="12.75">
      <c r="A8" t="s">
        <v>3</v>
      </c>
      <c r="E8">
        <v>0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620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2429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190</v>
      </c>
      <c r="F12" t="s">
        <v>91</v>
      </c>
      <c r="J12" s="16"/>
      <c r="K12" s="18" t="s">
        <v>72</v>
      </c>
      <c r="L12" s="23">
        <v>6</v>
      </c>
      <c r="M12" s="33">
        <f>L12*81.37*1.262</f>
        <v>616.13364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28784</v>
      </c>
      <c r="J16" s="15" t="s">
        <v>78</v>
      </c>
      <c r="K16" s="26" t="s">
        <v>79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28160.03</v>
      </c>
      <c r="J17" s="16" t="s">
        <v>80</v>
      </c>
      <c r="K17" s="18" t="s">
        <v>81</v>
      </c>
      <c r="L17" s="23">
        <v>5.2</v>
      </c>
      <c r="M17" s="33">
        <f>L17*81.37*1.262</f>
        <v>533.982488</v>
      </c>
    </row>
    <row r="18" spans="2:13" ht="12.75">
      <c r="B18" t="s">
        <v>11</v>
      </c>
      <c r="F18" s="9">
        <f>F17/F16</f>
        <v>0.9783223318510283</v>
      </c>
      <c r="J18" s="20"/>
      <c r="K18" s="27" t="s">
        <v>82</v>
      </c>
      <c r="L18" s="28">
        <f>SUM(L7:L17)</f>
        <v>16.2</v>
      </c>
      <c r="M18" s="34">
        <f>SUM(M7:M17)</f>
        <v>1663.5608280000001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28160.03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106</v>
      </c>
      <c r="L22" s="25">
        <v>3.5</v>
      </c>
      <c r="M22" s="33">
        <f aca="true" t="shared" si="0" ref="M22:M31">L22*81.37*1.15*1.262</f>
        <v>413.3229835</v>
      </c>
    </row>
    <row r="23" spans="10:13" ht="12.75">
      <c r="J23" s="20">
        <v>2</v>
      </c>
      <c r="K23" s="20"/>
      <c r="L23" s="25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6527.06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620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/>
      <c r="L32" s="34">
        <f>SUM(L22:L31)</f>
        <v>3.5</v>
      </c>
      <c r="M32" s="34">
        <f>SUM(M22:M31)</f>
        <v>413.3229835</v>
      </c>
    </row>
    <row r="33" spans="1:11" ht="12.75">
      <c r="A33" s="5" t="s">
        <v>26</v>
      </c>
      <c r="B33">
        <v>2429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27</v>
      </c>
      <c r="D35" t="s">
        <v>102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190</v>
      </c>
      <c r="C36" t="s">
        <v>19</v>
      </c>
      <c r="D36" s="5">
        <v>6.17</v>
      </c>
      <c r="E36" t="s">
        <v>20</v>
      </c>
      <c r="F36" s="5">
        <v>1810.22</v>
      </c>
      <c r="J36" s="20">
        <v>1</v>
      </c>
      <c r="K36" s="20"/>
      <c r="L36" s="25"/>
      <c r="M36" s="25"/>
    </row>
    <row r="37" spans="10:13" ht="12.75">
      <c r="J37" s="20">
        <v>2</v>
      </c>
      <c r="K37" s="20"/>
      <c r="L37" s="25"/>
      <c r="M37" s="25"/>
    </row>
    <row r="38" spans="1:13" ht="12.75">
      <c r="A38" t="s">
        <v>28</v>
      </c>
      <c r="J38" s="20">
        <v>3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/>
      <c r="L39" s="25"/>
      <c r="M39" s="25"/>
    </row>
    <row r="40" spans="2:13" ht="12.75">
      <c r="B40">
        <v>1579.8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/>
      <c r="L40" s="25"/>
      <c r="M40" s="25"/>
    </row>
    <row r="41" spans="1:13" ht="12.75">
      <c r="A41" s="4" t="s">
        <v>56</v>
      </c>
      <c r="F41" s="32">
        <f>F25+F36+F40</f>
        <v>8337.28</v>
      </c>
      <c r="J41" s="20">
        <v>6</v>
      </c>
      <c r="K41" s="20"/>
      <c r="L41" s="25"/>
      <c r="M41" s="25"/>
    </row>
    <row r="42" spans="1:13" ht="12.75">
      <c r="A42" s="4" t="s">
        <v>31</v>
      </c>
      <c r="J42" s="20">
        <v>7</v>
      </c>
      <c r="K42" s="20"/>
      <c r="L42" s="25"/>
      <c r="M42" s="25"/>
    </row>
    <row r="43" spans="10:13" ht="12.75">
      <c r="J43" s="20">
        <v>8</v>
      </c>
      <c r="K43" s="20"/>
      <c r="L43" s="25"/>
      <c r="M43" s="25"/>
    </row>
    <row r="44" spans="1:13" ht="12.75">
      <c r="A44" t="s">
        <v>32</v>
      </c>
      <c r="C44" s="13"/>
      <c r="D44" s="43"/>
      <c r="E44" s="13"/>
      <c r="F44" s="11"/>
      <c r="J44" s="20">
        <v>9</v>
      </c>
      <c r="K44" s="20"/>
      <c r="L44" s="25"/>
      <c r="M44" s="25"/>
    </row>
    <row r="45" spans="2:13" ht="12.75">
      <c r="B45">
        <v>1579.8</v>
      </c>
      <c r="C45" t="s">
        <v>91</v>
      </c>
      <c r="D45" s="35"/>
      <c r="E45">
        <v>76.53</v>
      </c>
      <c r="F45" s="11">
        <v>2297</v>
      </c>
      <c r="J45" s="20">
        <v>10</v>
      </c>
      <c r="K45" s="20"/>
      <c r="L45" s="25"/>
      <c r="M45" s="25"/>
    </row>
    <row r="46" spans="1:13" ht="12.75">
      <c r="A46" t="s">
        <v>33</v>
      </c>
      <c r="J46" s="20">
        <v>11</v>
      </c>
      <c r="K46" s="20"/>
      <c r="L46" s="25"/>
      <c r="M46" s="25"/>
    </row>
    <row r="47" spans="2:13" ht="12.75">
      <c r="B47">
        <v>1579.8</v>
      </c>
      <c r="C47" t="s">
        <v>91</v>
      </c>
      <c r="D47" s="35"/>
      <c r="E47">
        <v>28.05</v>
      </c>
      <c r="F47" s="11">
        <v>899</v>
      </c>
      <c r="J47" s="20"/>
      <c r="K47" s="20"/>
      <c r="L47" s="31" t="s">
        <v>89</v>
      </c>
      <c r="M47" s="34">
        <f>SUM(M36:M46)</f>
        <v>0</v>
      </c>
    </row>
    <row r="48" ht="12.75">
      <c r="A48" t="s">
        <v>34</v>
      </c>
    </row>
    <row r="49" spans="2:6" ht="12.75">
      <c r="B49">
        <f>F49/D49</f>
        <v>496</v>
      </c>
      <c r="C49" t="s">
        <v>35</v>
      </c>
      <c r="D49" s="5">
        <v>2.73</v>
      </c>
      <c r="E49" t="s">
        <v>20</v>
      </c>
      <c r="F49" s="5">
        <v>1354.08</v>
      </c>
    </row>
    <row r="50" ht="12.75">
      <c r="A50" t="s">
        <v>36</v>
      </c>
    </row>
    <row r="51" spans="2:6" ht="12.75">
      <c r="B51">
        <v>0</v>
      </c>
      <c r="C51" t="s">
        <v>19</v>
      </c>
      <c r="D51" s="5">
        <v>0</v>
      </c>
      <c r="E51" t="s">
        <v>20</v>
      </c>
      <c r="F51" s="5">
        <f>B51*D51</f>
        <v>0</v>
      </c>
    </row>
    <row r="52" spans="1:6" ht="12.75">
      <c r="A52" t="s">
        <v>37</v>
      </c>
      <c r="F52" s="5"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4550.08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219205.2</v>
      </c>
      <c r="E59">
        <v>1579.8</v>
      </c>
      <c r="F59" s="36">
        <f>C59/D59*E59</f>
        <v>2129.1912454631547</v>
      </c>
    </row>
    <row r="60" spans="1:6" ht="12.75">
      <c r="A60" t="s">
        <v>42</v>
      </c>
      <c r="C60">
        <v>230866</v>
      </c>
      <c r="D60">
        <v>219205.2</v>
      </c>
      <c r="E60">
        <v>1579.8</v>
      </c>
      <c r="F60" s="36">
        <f>C60/D60*E60</f>
        <v>1663.8387538251827</v>
      </c>
    </row>
    <row r="61" spans="1:6" ht="12.75">
      <c r="A61" t="s">
        <v>43</v>
      </c>
      <c r="F61" s="11">
        <f>M32</f>
        <v>413.3229835</v>
      </c>
    </row>
    <row r="62" spans="1:6" ht="12.75">
      <c r="A62" t="s">
        <v>98</v>
      </c>
      <c r="F62" s="5"/>
    </row>
    <row r="63" spans="2:6" ht="12.75">
      <c r="B63">
        <v>1579.8</v>
      </c>
      <c r="C63" t="s">
        <v>19</v>
      </c>
      <c r="D63" s="5">
        <v>0.1</v>
      </c>
      <c r="E63" t="s">
        <v>20</v>
      </c>
      <c r="F63" s="5">
        <f>B63*D63</f>
        <v>157.98000000000002</v>
      </c>
    </row>
    <row r="64" spans="1:6" ht="12.75">
      <c r="A64" t="s">
        <v>44</v>
      </c>
      <c r="F64" s="11">
        <f>M47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1579.8</v>
      </c>
      <c r="C67" t="s">
        <v>19</v>
      </c>
      <c r="D67" s="11">
        <v>0.4</v>
      </c>
      <c r="E67" t="s">
        <v>20</v>
      </c>
      <c r="F67" s="11">
        <f>B67*D67</f>
        <v>631.9200000000001</v>
      </c>
    </row>
    <row r="68" spans="1:6" ht="12.75">
      <c r="A68" s="4" t="s">
        <v>47</v>
      </c>
      <c r="B68" s="10"/>
      <c r="C68" s="10"/>
      <c r="F68" s="32">
        <f>SUM(F59:F67)</f>
        <v>4996.252982788337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1579.8</v>
      </c>
      <c r="C71" t="s">
        <v>91</v>
      </c>
      <c r="F71" s="11">
        <v>537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1579.8</v>
      </c>
      <c r="C74" t="s">
        <v>19</v>
      </c>
      <c r="D74" s="11">
        <v>1.32</v>
      </c>
      <c r="E74" t="s">
        <v>20</v>
      </c>
      <c r="F74" s="11">
        <f>B74*D74</f>
        <v>2085.3360000000002</v>
      </c>
    </row>
    <row r="75" spans="1:6" ht="12.75">
      <c r="A75" s="4" t="s">
        <v>51</v>
      </c>
      <c r="F75" s="32">
        <f>F71+F74</f>
        <v>2622.3360000000002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1579.8</v>
      </c>
      <c r="C79" t="s">
        <v>19</v>
      </c>
      <c r="D79" s="11">
        <v>2.8</v>
      </c>
      <c r="E79" t="s">
        <v>20</v>
      </c>
      <c r="F79" s="11">
        <f>B79*D79</f>
        <v>4423.44</v>
      </c>
    </row>
    <row r="80" spans="1:9" ht="12.75">
      <c r="A80" s="4" t="s">
        <v>54</v>
      </c>
      <c r="F80" s="8">
        <f>SUM(F79)</f>
        <v>4423.44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24929.388982788336</v>
      </c>
    </row>
    <row r="83" ht="12.75">
      <c r="F83" s="5"/>
    </row>
    <row r="84" spans="1:6" ht="12.75">
      <c r="A84" s="1" t="s">
        <v>57</v>
      </c>
      <c r="B84" s="37">
        <v>0.008</v>
      </c>
      <c r="C84" s="1"/>
      <c r="D84" s="1"/>
      <c r="E84" s="1"/>
      <c r="F84" s="32">
        <f>F82*0.8%</f>
        <v>199.43511186230668</v>
      </c>
    </row>
    <row r="86" spans="1:6" ht="15">
      <c r="A86" s="12" t="s">
        <v>58</v>
      </c>
      <c r="B86" s="12"/>
      <c r="C86" s="12"/>
      <c r="D86" s="12"/>
      <c r="E86" s="12"/>
      <c r="F86" s="44">
        <f>F82+F84</f>
        <v>25128.82409465064</v>
      </c>
    </row>
    <row r="87" spans="2:6" ht="12.75">
      <c r="B87" s="38" t="s">
        <v>94</v>
      </c>
      <c r="C87" s="39" t="s">
        <v>95</v>
      </c>
      <c r="D87" s="22" t="s">
        <v>96</v>
      </c>
      <c r="E87" s="22" t="s">
        <v>97</v>
      </c>
      <c r="F87" s="42" t="s">
        <v>103</v>
      </c>
    </row>
    <row r="88" spans="1:6" ht="12.75">
      <c r="A88" s="13"/>
      <c r="B88" s="40">
        <v>40787</v>
      </c>
      <c r="C88" s="41">
        <v>-50043</v>
      </c>
      <c r="D88" s="23">
        <v>28160</v>
      </c>
      <c r="E88" s="45">
        <f>F86</f>
        <v>25128.82409465064</v>
      </c>
      <c r="F88" s="46">
        <f>C88+D88-E88</f>
        <v>-47011.82409465064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2011-11-22T09:55:45Z</dcterms:modified>
  <cp:category/>
  <cp:version/>
  <cp:contentType/>
  <cp:contentStatus/>
</cp:coreProperties>
</file>