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<sst xmlns="http://schemas.openxmlformats.org/spreadsheetml/2006/main" count="134" uniqueCount="107">
  <si>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</si>
  <si>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</si>
  <si>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</si>
  <si>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</si>
  <si>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</si>
  <si>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</si>
  <si>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</si>
  <si>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</si>
  <si>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</si>
  <si>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</si>
  <si>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</si>
  <si>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</si>
  <si>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</si>
  <si>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</si>
  <si>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</si>
  <si>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</si>
  <si>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</si>
  <si>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</si>
  <si>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</si>
  <si>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</si>
  <si>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</si>
  <si>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</si>
  <si>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</si>
  <si>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</si>
  <si>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</si>
  <si>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</si>
  <si>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</si>
  <si>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</si>
  <si>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</si>
  <si>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</si>
  <si>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</si>
  <si>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</si>
  <si>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</si>
  <si>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</si>
  <si>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</si>
  <si>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</si>
  <si>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</si>
  <si>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</si>
  <si>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</si>
  <si>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</si>
  <si>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</si>
  <si>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</si>
  <si>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</si>
  <si>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</si>
  <si>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</si>
  <si>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</si>
  <si>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</si>
  <si>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</si>
  <si>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</si>
  <si>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</si>
  <si>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</si>
  <si>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</si>
  <si>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</si>
  <si>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</si>
  <si>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</si>
  <si>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</si>
  <si>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</si>
  <si>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</si>
  <si>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</si>
  <si>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</si>
  <si>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</si>
  <si>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</si>
  <si>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</si>
  <si>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</si>
  <si>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</si>
  <si>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</si>
  <si>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</si>
  <si>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</si>
  <si>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</si>
  <si>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</si>
  <si>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</si>
  <si>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</si>
  <si>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</si>
  <si>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</si>
  <si>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</si>
  <si>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</si>
  <si>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</si>
  <si>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</si>
  <si>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</si>
  <si>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</si>
  <si>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</si>
  <si>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</si>
  <si>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</si>
  <si>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</si>
  <si>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</si>
  <si>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</si>
  <si>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</si>
  <si>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</si>
  <si>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</si>
  <si>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</si>
  <si>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</si>
  <si>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</si>
  <si>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ост.на 01.01.</t>
  </si>
  <si>
    <t>декабрь</t>
  </si>
  <si>
    <t xml:space="preserve">                    за декабрь  2011 г.</t>
  </si>
  <si>
    <t>3.  Материалы</t>
  </si>
  <si>
    <t>Прочистка канализации</t>
  </si>
  <si>
    <t>Остекление (2м2)</t>
  </si>
  <si>
    <t>Стекло</t>
  </si>
  <si>
    <t>2м2</t>
  </si>
  <si>
    <t>Очистка кровли от снега</t>
  </si>
  <si>
    <t>Смена ламп (1шт)</t>
  </si>
  <si>
    <t>Лампа</t>
  </si>
  <si>
    <t>1шт</t>
  </si>
  <si>
    <t>Ремонт эл.щита (1шт)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</si>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</sst>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94</v>
      </c>
    </row>
    <row r="3" spans="2:13" ht="12.75">
      <c r="B3" s="1" t="s">
        <v>89</v>
      </c>
      <c r="C3" s="8" t="s">
        <v>93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3474</v>
      </c>
      <c r="F7" t="s">
        <v>77</v>
      </c>
      <c r="J7" s="15"/>
      <c r="K7" s="15" t="s">
        <v>54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945.6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758.3</v>
      </c>
      <c r="F10" t="s">
        <v>77</v>
      </c>
      <c r="J10" s="16"/>
      <c r="K10" s="18" t="s">
        <v>59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3500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480</v>
      </c>
      <c r="F12" t="s">
        <v>77</v>
      </c>
      <c r="J12" s="16"/>
      <c r="K12" s="18" t="s">
        <v>58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36373.86</v>
      </c>
      <c r="J16" s="15" t="s">
        <v>64</v>
      </c>
      <c r="K16" s="26" t="s">
        <v>65</v>
      </c>
      <c r="L16" s="21">
        <v>5</v>
      </c>
      <c r="M16" s="33">
        <f>L16*81.37*1.262</f>
        <v>513.4447</v>
      </c>
    </row>
    <row r="17" spans="1:13" ht="12.75">
      <c r="A17" t="s">
        <v>10</v>
      </c>
      <c r="F17" s="5">
        <v>38453.11</v>
      </c>
      <c r="J17" s="16" t="s">
        <v>66</v>
      </c>
      <c r="K17" s="18" t="s">
        <v>67</v>
      </c>
      <c r="L17" s="23">
        <v>5.22</v>
      </c>
      <c r="M17" s="33">
        <f>L17*81.37*1.262</f>
        <v>536.0362668</v>
      </c>
    </row>
    <row r="18" spans="2:13" ht="12.75">
      <c r="B18" t="s">
        <v>11</v>
      </c>
      <c r="F18" s="9">
        <f>F17/F16</f>
        <v>1.0571633035372106</v>
      </c>
      <c r="J18" s="20"/>
      <c r="K18" s="27" t="s">
        <v>68</v>
      </c>
      <c r="L18" s="28">
        <f>SUM(L7:L17)</f>
        <v>22.22</v>
      </c>
      <c r="M18" s="34">
        <f>SUM(M7:M17)</f>
        <v>2281.7482468</v>
      </c>
    </row>
    <row r="19" spans="1:11" ht="12.75">
      <c r="A19" t="s">
        <v>91</v>
      </c>
      <c r="F19" s="5">
        <v>520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38973.11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16.1</v>
      </c>
      <c r="M22" s="33">
        <f aca="true" t="shared" si="0" ref="M22:M33">L22*81.37*1.15*1.262</f>
        <v>1901.2857241000004</v>
      </c>
    </row>
    <row r="23" spans="10:13" ht="12.75">
      <c r="J23" s="20">
        <v>2</v>
      </c>
      <c r="K23" s="20" t="s">
        <v>97</v>
      </c>
      <c r="L23" s="25">
        <v>6.2</v>
      </c>
      <c r="M23" s="33">
        <f t="shared" si="0"/>
        <v>732.1721421999999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16</v>
      </c>
      <c r="M24" s="33">
        <f t="shared" si="0"/>
        <v>1889.4764959999998</v>
      </c>
    </row>
    <row r="25" spans="1:13" ht="12.75">
      <c r="A25" t="s">
        <v>15</v>
      </c>
      <c r="D25" t="s">
        <v>87</v>
      </c>
      <c r="F25" s="11">
        <v>4895.3</v>
      </c>
      <c r="J25" s="20">
        <v>4</v>
      </c>
      <c r="K25" s="42" t="s">
        <v>101</v>
      </c>
      <c r="L25" s="45">
        <v>0.07</v>
      </c>
      <c r="M25" s="33">
        <f t="shared" si="0"/>
        <v>8.266459670000001</v>
      </c>
    </row>
    <row r="26" spans="1:13" ht="12.75">
      <c r="A26" s="6" t="s">
        <v>18</v>
      </c>
      <c r="D26" t="s">
        <v>88</v>
      </c>
      <c r="F26" s="5">
        <v>2715.32</v>
      </c>
      <c r="J26" s="20">
        <v>5</v>
      </c>
      <c r="K26" s="42" t="s">
        <v>104</v>
      </c>
      <c r="L26" s="45">
        <v>4.83</v>
      </c>
      <c r="M26" s="33">
        <f t="shared" si="0"/>
        <v>570.3857172300001</v>
      </c>
    </row>
    <row r="27" spans="1:13" ht="12.75">
      <c r="A27" s="6" t="s">
        <v>95</v>
      </c>
      <c r="F27" s="5">
        <v>1007.46</v>
      </c>
      <c r="J27" s="20">
        <v>6</v>
      </c>
      <c r="K27" s="20" t="s">
        <v>105</v>
      </c>
      <c r="L27" s="25">
        <v>0.39</v>
      </c>
      <c r="M27" s="33">
        <f t="shared" si="0"/>
        <v>46.05598959000001</v>
      </c>
    </row>
    <row r="28" spans="1:13" ht="12.75">
      <c r="A28" s="4" t="s">
        <v>42</v>
      </c>
      <c r="F28" s="32">
        <f>F25+F26+F27</f>
        <v>8618.080000000002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20</v>
      </c>
      <c r="C30" s="13"/>
      <c r="D30" s="44"/>
      <c r="E30" s="13"/>
      <c r="F30" s="11">
        <v>2535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21</v>
      </c>
      <c r="F31" s="11">
        <v>983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22</v>
      </c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1371</v>
      </c>
      <c r="C33" t="s">
        <v>23</v>
      </c>
      <c r="D33" s="5">
        <v>2.73</v>
      </c>
      <c r="E33" t="s">
        <v>17</v>
      </c>
      <c r="F33" s="5">
        <v>3742.83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24</v>
      </c>
      <c r="B34">
        <v>945.6</v>
      </c>
      <c r="C34" t="s">
        <v>16</v>
      </c>
      <c r="D34" s="5">
        <v>0.076</v>
      </c>
      <c r="E34" t="s">
        <v>17</v>
      </c>
      <c r="F34" s="11">
        <f>B34*D34</f>
        <v>71.8656</v>
      </c>
      <c r="J34" s="20"/>
      <c r="K34" s="30" t="s">
        <v>68</v>
      </c>
      <c r="L34" s="28">
        <f>SUM(L22:L33)</f>
        <v>43.589999999999996</v>
      </c>
      <c r="M34" s="34">
        <f>SUM(M22:M33)</f>
        <v>5147.64252879</v>
      </c>
    </row>
    <row r="35" spans="1:11" ht="12.75">
      <c r="A35" t="s">
        <v>25</v>
      </c>
      <c r="B35">
        <v>3474</v>
      </c>
      <c r="C35" t="s">
        <v>16</v>
      </c>
      <c r="D35" s="5">
        <v>0.09</v>
      </c>
      <c r="E35" t="s">
        <v>17</v>
      </c>
      <c r="F35" s="5">
        <f>B35*D35</f>
        <v>312.65999999999997</v>
      </c>
      <c r="K35" s="1" t="s">
        <v>72</v>
      </c>
    </row>
    <row r="36" spans="1:13" ht="12.75">
      <c r="A36" s="4" t="s">
        <v>26</v>
      </c>
      <c r="B36" s="10"/>
      <c r="C36" s="10"/>
      <c r="F36" s="32">
        <f>SUM(F30:F35)</f>
        <v>7645.3556</v>
      </c>
      <c r="J36" s="22" t="s">
        <v>45</v>
      </c>
      <c r="K36" s="22"/>
      <c r="L36" s="22" t="s">
        <v>73</v>
      </c>
      <c r="M36" s="22" t="s">
        <v>51</v>
      </c>
    </row>
    <row r="37" spans="1:13" ht="12.75">
      <c r="A37" s="4" t="s">
        <v>27</v>
      </c>
      <c r="B37" s="4"/>
      <c r="J37" s="23" t="s">
        <v>46</v>
      </c>
      <c r="K37" s="23" t="s">
        <v>47</v>
      </c>
      <c r="L37" s="23"/>
      <c r="M37" s="23" t="s">
        <v>74</v>
      </c>
    </row>
    <row r="38" spans="1:13" ht="12.75">
      <c r="A38" t="s">
        <v>28</v>
      </c>
      <c r="C38">
        <v>150029</v>
      </c>
      <c r="D38">
        <v>219171.6</v>
      </c>
      <c r="E38">
        <v>3474</v>
      </c>
      <c r="F38" s="35">
        <f>C38/D38*E38</f>
        <v>2378.0487344163203</v>
      </c>
      <c r="J38" s="20">
        <v>1</v>
      </c>
      <c r="K38" s="20" t="s">
        <v>98</v>
      </c>
      <c r="L38" s="25" t="s">
        <v>99</v>
      </c>
      <c r="M38" s="25">
        <v>322.48</v>
      </c>
    </row>
    <row r="39" spans="1:13" ht="12.75">
      <c r="A39" t="s">
        <v>29</v>
      </c>
      <c r="C39">
        <v>143976</v>
      </c>
      <c r="D39">
        <v>219171.6</v>
      </c>
      <c r="E39">
        <v>3474</v>
      </c>
      <c r="F39" s="35">
        <f>C39/D39*E39</f>
        <v>2282.1050902580446</v>
      </c>
      <c r="J39" s="20">
        <v>2</v>
      </c>
      <c r="K39" s="20" t="s">
        <v>102</v>
      </c>
      <c r="L39" s="25" t="s">
        <v>103</v>
      </c>
      <c r="M39" s="25">
        <v>5.68</v>
      </c>
    </row>
    <row r="40" spans="1:13" ht="12.75">
      <c r="A40" t="s">
        <v>30</v>
      </c>
      <c r="F40" s="11">
        <f>M34</f>
        <v>5147.64252879</v>
      </c>
      <c r="J40" s="20">
        <v>3</v>
      </c>
      <c r="K40" s="20" t="s">
        <v>106</v>
      </c>
      <c r="L40" s="25" t="s">
        <v>103</v>
      </c>
      <c r="M40" s="25">
        <v>15</v>
      </c>
    </row>
    <row r="41" spans="1:13" ht="12.75">
      <c r="A41" t="s">
        <v>84</v>
      </c>
      <c r="F41" s="5"/>
      <c r="J41" s="20">
        <v>4</v>
      </c>
      <c r="K41" s="20"/>
      <c r="L41" s="25"/>
      <c r="M41" s="25"/>
    </row>
    <row r="42" spans="2:13" ht="12.75">
      <c r="B42">
        <v>3474</v>
      </c>
      <c r="C42" t="s">
        <v>16</v>
      </c>
      <c r="D42" s="5"/>
      <c r="F42" s="11">
        <f>B42*D42</f>
        <v>0</v>
      </c>
      <c r="J42" s="20">
        <v>5</v>
      </c>
      <c r="K42" s="20"/>
      <c r="L42" s="25"/>
      <c r="M42" s="25"/>
    </row>
    <row r="43" spans="1:13" ht="12.75">
      <c r="A43" t="s">
        <v>31</v>
      </c>
      <c r="F43" s="11">
        <f>M55</f>
        <v>343.16</v>
      </c>
      <c r="J43" s="20">
        <v>6</v>
      </c>
      <c r="K43" s="20"/>
      <c r="L43" s="25"/>
      <c r="M43" s="25"/>
    </row>
    <row r="44" spans="1:13" ht="12.75">
      <c r="A44" t="s">
        <v>32</v>
      </c>
      <c r="F44" s="5"/>
      <c r="J44" s="20">
        <v>7</v>
      </c>
      <c r="K44" s="20"/>
      <c r="L44" s="25"/>
      <c r="M44" s="25"/>
    </row>
    <row r="45" spans="1:13" ht="12.75">
      <c r="A45" t="s">
        <v>33</v>
      </c>
      <c r="F45" s="5"/>
      <c r="J45" s="20">
        <v>8</v>
      </c>
      <c r="K45" s="20"/>
      <c r="L45" s="25"/>
      <c r="M45" s="25"/>
    </row>
    <row r="46" spans="2:13" ht="12.75">
      <c r="B46">
        <v>3474</v>
      </c>
      <c r="C46" t="s">
        <v>16</v>
      </c>
      <c r="D46" s="11">
        <v>0.25</v>
      </c>
      <c r="E46" t="s">
        <v>17</v>
      </c>
      <c r="F46" s="11">
        <f>B46*D46</f>
        <v>868.5</v>
      </c>
      <c r="J46" s="20">
        <v>9</v>
      </c>
      <c r="K46" s="20"/>
      <c r="L46" s="25"/>
      <c r="M46" s="25"/>
    </row>
    <row r="47" spans="1:13" ht="12.75">
      <c r="A47" s="4" t="s">
        <v>34</v>
      </c>
      <c r="B47" s="10"/>
      <c r="C47" s="10"/>
      <c r="F47" s="32">
        <f>SUM(F38:F46)</f>
        <v>11019.456353464364</v>
      </c>
      <c r="J47" s="20">
        <v>10</v>
      </c>
      <c r="K47" s="20"/>
      <c r="L47" s="25"/>
      <c r="M47" s="25"/>
    </row>
    <row r="48" spans="1:13" ht="12.75">
      <c r="A48" s="4" t="s">
        <v>35</v>
      </c>
      <c r="F48" s="5"/>
      <c r="J48" s="20">
        <v>11</v>
      </c>
      <c r="K48" s="20"/>
      <c r="L48" s="25"/>
      <c r="M48" s="25"/>
    </row>
    <row r="49" spans="1:13" ht="12.75">
      <c r="A49" t="s">
        <v>36</v>
      </c>
      <c r="B49">
        <v>3474</v>
      </c>
      <c r="C49" t="s">
        <v>77</v>
      </c>
      <c r="F49" s="11">
        <v>660</v>
      </c>
      <c r="J49" s="20">
        <v>12</v>
      </c>
      <c r="K49" s="20"/>
      <c r="L49" s="25"/>
      <c r="M49" s="25"/>
    </row>
    <row r="50" spans="1:13" ht="12.75">
      <c r="A50" t="s">
        <v>37</v>
      </c>
      <c r="F50" s="5"/>
      <c r="J50" s="20">
        <v>13</v>
      </c>
      <c r="K50" s="20"/>
      <c r="L50" s="25"/>
      <c r="M50" s="25"/>
    </row>
    <row r="51" spans="1:13" ht="12.75">
      <c r="A51" s="7" t="s">
        <v>86</v>
      </c>
      <c r="F51" s="5"/>
      <c r="J51" s="20">
        <v>14</v>
      </c>
      <c r="K51" s="20"/>
      <c r="L51" s="25"/>
      <c r="M51" s="25"/>
    </row>
    <row r="52" spans="2:13" ht="12.75">
      <c r="B52">
        <v>3474</v>
      </c>
      <c r="C52" t="s">
        <v>16</v>
      </c>
      <c r="D52" s="11">
        <v>0.61</v>
      </c>
      <c r="E52" t="s">
        <v>17</v>
      </c>
      <c r="F52" s="11">
        <f>B52*D52</f>
        <v>2119.14</v>
      </c>
      <c r="J52" s="20">
        <v>15</v>
      </c>
      <c r="K52" s="20"/>
      <c r="L52" s="25"/>
      <c r="M52" s="25"/>
    </row>
    <row r="53" spans="1:13" ht="12.75">
      <c r="A53" s="4" t="s">
        <v>38</v>
      </c>
      <c r="F53" s="32">
        <f>F49+F52</f>
        <v>2779.14</v>
      </c>
      <c r="J53" s="20">
        <v>16</v>
      </c>
      <c r="K53" s="20"/>
      <c r="L53" s="25"/>
      <c r="M53" s="25"/>
    </row>
    <row r="54" spans="1:13" ht="12.75">
      <c r="A54" s="4" t="s">
        <v>39</v>
      </c>
      <c r="J54" s="20">
        <v>17</v>
      </c>
      <c r="K54" s="20"/>
      <c r="L54" s="25"/>
      <c r="M54" s="25"/>
    </row>
    <row r="55" spans="1:13" ht="12.75">
      <c r="A55" s="7" t="s">
        <v>90</v>
      </c>
      <c r="B55" s="7"/>
      <c r="C55" s="7"/>
      <c r="D55" s="7"/>
      <c r="E55" s="7"/>
      <c r="F55" s="7"/>
      <c r="J55" s="20"/>
      <c r="K55" s="20"/>
      <c r="L55" s="31" t="s">
        <v>75</v>
      </c>
      <c r="M55" s="34">
        <f>SUM(M38:M54)</f>
        <v>343.16</v>
      </c>
    </row>
    <row r="56" spans="2:6" ht="12.75">
      <c r="B56">
        <v>3474</v>
      </c>
      <c r="C56" t="s">
        <v>16</v>
      </c>
      <c r="D56" s="11">
        <v>2.24</v>
      </c>
      <c r="E56" t="s">
        <v>17</v>
      </c>
      <c r="F56" s="11">
        <f>B56*D56</f>
        <v>7781.760000000001</v>
      </c>
    </row>
    <row r="57" spans="1:6" ht="12.75">
      <c r="A57" s="4" t="s">
        <v>40</v>
      </c>
      <c r="F57" s="8">
        <f>SUM(F56)</f>
        <v>7781.760000000001</v>
      </c>
    </row>
    <row r="58" spans="1:6" ht="12.75">
      <c r="A58" s="1" t="s">
        <v>41</v>
      </c>
      <c r="B58" s="1"/>
      <c r="F58" s="32">
        <f>F28+F36+F47+F53+F57</f>
        <v>37843.791953464366</v>
      </c>
    </row>
    <row r="59" spans="1:6" ht="12.75">
      <c r="A59" s="1" t="s">
        <v>43</v>
      </c>
      <c r="B59" s="36">
        <v>0.008</v>
      </c>
      <c r="C59" s="1"/>
      <c r="D59" s="1"/>
      <c r="E59" s="1"/>
      <c r="F59" s="32">
        <f>F58*0.8%</f>
        <v>302.75033562771495</v>
      </c>
    </row>
    <row r="60" spans="1:6" ht="15">
      <c r="A60" s="12" t="s">
        <v>44</v>
      </c>
      <c r="B60" s="12"/>
      <c r="C60" s="12"/>
      <c r="D60" s="12"/>
      <c r="E60" s="12"/>
      <c r="F60" s="46">
        <f>F58+F59</f>
        <v>38146.54228909208</v>
      </c>
    </row>
    <row r="61" spans="2:6" ht="12.75">
      <c r="B61" s="37" t="s">
        <v>80</v>
      </c>
      <c r="C61" s="38" t="s">
        <v>81</v>
      </c>
      <c r="D61" s="22" t="s">
        <v>82</v>
      </c>
      <c r="E61" s="22" t="s">
        <v>83</v>
      </c>
      <c r="F61" s="41" t="s">
        <v>92</v>
      </c>
    </row>
    <row r="62" spans="1:6" ht="12.75">
      <c r="A62" s="13"/>
      <c r="B62" s="39">
        <v>41244</v>
      </c>
      <c r="C62" s="40">
        <v>-21496</v>
      </c>
      <c r="D62" s="47">
        <f>F20</f>
        <v>38973.11</v>
      </c>
      <c r="E62" s="47">
        <f>F60</f>
        <v>38146.54228909208</v>
      </c>
      <c r="F62" s="48">
        <f>C62+D62-E62</f>
        <v>-20669.43228909208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2011-12-23T16:27:42Z</cp:lastPrinted>
  <dcterms:created xsi:type="dcterms:W3CDTF">2008-08-18T07:30:19Z</dcterms:created>
  <dcterms:modified xsi:type="dcterms:W3CDTF">2012-03-05T09:27:48Z</dcterms:modified>
  <cp:category/>
  <cp:version/>
  <cp:contentType/>
  <cp:contentStatus/>
</cp:coreProperties>
</file>