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<sst xmlns="http://schemas.openxmlformats.org/spreadsheetml/2006/main" count="167" uniqueCount="121">
  <si>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</si>
  <si>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</si>
  <si>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</si>
  <si>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</si>
  <si>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</si>
  <si>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</si>
  <si>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</si>
  <si>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</si>
  <si>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</si>
  <si>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</si>
  <si>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</si>
  <si>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</si>
  <si>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</si>
  <si>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</si>
  <si>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</si>
  <si>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</si>
  <si>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</si>
  <si>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</si>
  <si>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</si>
  <si>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</si>
  <si>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</si>
  <si>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</si>
  <si>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</si>
  <si>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</si>
  <si>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</si>
  <si>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</si>
  <si>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</si>
  <si>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</si>
  <si>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</si>
  <si>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</si>
  <si>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</si>
  <si>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</si>
  <si>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</si>
  <si>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</si>
  <si>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</si>
  <si>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</si>
  <si>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</si>
  <si>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</si>
  <si>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</si>
  <si>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</si>
  <si>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</si>
  <si>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</si>
  <si>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</si>
  <si>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</si>
  <si>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</si>
  <si>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</si>
  <si>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</si>
  <si>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</si>
  <si>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</si>
  <si>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</si>
  <si>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</si>
  <si>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</si>
  <si>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</si>
  <si>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</si>
  <si>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</si>
  <si>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</si>
  <si>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</si>
  <si>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</si>
  <si>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</si>
  <si>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</si>
  <si>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</si>
  <si>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</si>
  <si>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</si>
  <si>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</si>
  <si>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</si>
  <si>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</si>
  <si>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</si>
  <si>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</si>
  <si>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</si>
  <si>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</si>
  <si>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</si>
  <si>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</si>
  <si>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</si>
  <si>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</si>
  <si>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</si>
  <si>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</si>
  <si>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</si>
  <si>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</si>
  <si>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</si>
  <si>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</si>
  <si>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</si>
  <si>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</si>
  <si>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</si>
  <si>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</si>
  <si>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</si>
  <si>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</si>
  <si>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</si>
  <si>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</si>
  <si>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</si>
  <si>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</si>
  <si>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</si>
  <si>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</si>
  <si>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</si>
  <si>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</si>
  <si>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</si>
  <si>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</si>
  <si>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</si>
  <si>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</si>
  <si>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</si>
  <si>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</si>
  <si>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</si>
  <si>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</si>
  <si>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0,4 ставки</t>
  </si>
  <si>
    <t>0,3 ставки</t>
  </si>
  <si>
    <t>ост.на 01.07.</t>
  </si>
  <si>
    <t>июнь</t>
  </si>
  <si>
    <t xml:space="preserve">                    за июнь  2011 г.</t>
  </si>
  <si>
    <t>за 2010 год + июнь (300квтх12х2,48+июнь)</t>
  </si>
  <si>
    <t>Вентиль Д 25</t>
  </si>
  <si>
    <t>1шт</t>
  </si>
  <si>
    <t>Смена вентиля Д 25 (2шт)</t>
  </si>
  <si>
    <t>2шт</t>
  </si>
  <si>
    <t>Круг отрезной</t>
  </si>
  <si>
    <t>Маслянная окраска эл.узла</t>
  </si>
  <si>
    <t>Краска</t>
  </si>
  <si>
    <t>1,25кг</t>
  </si>
  <si>
    <t>Смена патрона (2шт)</t>
  </si>
  <si>
    <t>Патрон</t>
  </si>
  <si>
    <t>Смена эл.провода (15мп)</t>
  </si>
  <si>
    <t>Эл.провод</t>
  </si>
  <si>
    <t>15мп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</si>
</sst>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2665.9</v>
      </c>
      <c r="F7" t="s">
        <v>91</v>
      </c>
      <c r="J7" s="15"/>
      <c r="K7" s="15" t="s">
        <v>68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679.8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264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1662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271</v>
      </c>
      <c r="F12" t="s">
        <v>91</v>
      </c>
      <c r="J12" s="16"/>
      <c r="K12" s="18" t="s">
        <v>72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26854.14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25090.99</v>
      </c>
      <c r="J17" s="16" t="s">
        <v>80</v>
      </c>
      <c r="K17" s="18" t="s">
        <v>81</v>
      </c>
      <c r="L17" s="23">
        <v>5.64</v>
      </c>
      <c r="M17" s="33">
        <f>L17*81.37*1.262</f>
        <v>579.1656216</v>
      </c>
    </row>
    <row r="18" spans="2:13" ht="12.75">
      <c r="B18" t="s">
        <v>12</v>
      </c>
      <c r="F18" s="9">
        <f>F17/F16</f>
        <v>0.9343434569120442</v>
      </c>
      <c r="J18" s="20"/>
      <c r="K18" s="27" t="s">
        <v>82</v>
      </c>
      <c r="L18" s="28">
        <f>SUM(L7:L17)</f>
        <v>15.64</v>
      </c>
      <c r="M18" s="34">
        <f>SUM(M7:M17)</f>
        <v>1606.0550216000001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25210.99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47">
        <v>1</v>
      </c>
      <c r="K22" s="48" t="s">
        <v>110</v>
      </c>
      <c r="L22" s="23">
        <v>2.06</v>
      </c>
      <c r="M22" s="33">
        <f>L22*81.37*1.15*1.262</f>
        <v>243.27009886000002</v>
      </c>
    </row>
    <row r="23" spans="10:13" ht="12.75">
      <c r="J23" s="46">
        <v>2</v>
      </c>
      <c r="K23" s="20" t="s">
        <v>113</v>
      </c>
      <c r="L23" s="35">
        <v>3.22</v>
      </c>
      <c r="M23" s="33">
        <f>L23*81.37*1.15*1.262</f>
        <v>380.25714482</v>
      </c>
    </row>
    <row r="24" spans="1:13" ht="12.75">
      <c r="A24" s="4" t="s">
        <v>15</v>
      </c>
      <c r="B24" s="4"/>
      <c r="C24" s="4"/>
      <c r="D24" s="4"/>
      <c r="E24" s="4"/>
      <c r="F24" s="4"/>
      <c r="J24" s="46">
        <v>3</v>
      </c>
      <c r="K24" s="20" t="s">
        <v>116</v>
      </c>
      <c r="L24" s="35">
        <v>0.8</v>
      </c>
      <c r="M24" s="33">
        <f aca="true" t="shared" si="0" ref="M24:M29">L24*81.37*1.15*1.262</f>
        <v>94.4738248</v>
      </c>
    </row>
    <row r="25" spans="1:13" ht="12.75">
      <c r="A25" t="s">
        <v>16</v>
      </c>
      <c r="D25" t="s">
        <v>102</v>
      </c>
      <c r="F25" s="11">
        <v>5439.22</v>
      </c>
      <c r="J25" s="46">
        <v>4</v>
      </c>
      <c r="K25" s="20" t="s">
        <v>118</v>
      </c>
      <c r="L25" s="35">
        <v>2.85</v>
      </c>
      <c r="M25" s="33">
        <f t="shared" si="0"/>
        <v>336.56300085000004</v>
      </c>
    </row>
    <row r="26" spans="1:13" ht="12.75">
      <c r="A26" t="s">
        <v>17</v>
      </c>
      <c r="J26" s="46">
        <v>5</v>
      </c>
      <c r="K26" s="20"/>
      <c r="L26" s="3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46">
        <v>6</v>
      </c>
      <c r="K27" s="20"/>
      <c r="L27" s="3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46">
        <v>7</v>
      </c>
      <c r="K28" s="20"/>
      <c r="L28" s="3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46">
        <v>8</v>
      </c>
      <c r="K29" s="20"/>
      <c r="L29" s="35"/>
      <c r="M29" s="33">
        <f t="shared" si="0"/>
        <v>0</v>
      </c>
    </row>
    <row r="30" spans="1:13" ht="12.75">
      <c r="A30" t="s">
        <v>23</v>
      </c>
      <c r="J30" s="46">
        <v>9</v>
      </c>
      <c r="K30" s="20"/>
      <c r="L30" s="35"/>
      <c r="M30" s="33">
        <f>L30*81.37*1.15*1.262</f>
        <v>0</v>
      </c>
    </row>
    <row r="31" spans="1:13" ht="12.75">
      <c r="A31" s="5" t="s">
        <v>24</v>
      </c>
      <c r="B31">
        <v>264</v>
      </c>
      <c r="C31" t="s">
        <v>19</v>
      </c>
      <c r="D31" s="11">
        <v>2.3</v>
      </c>
      <c r="E31" t="s">
        <v>20</v>
      </c>
      <c r="F31" s="5">
        <v>0</v>
      </c>
      <c r="J31" s="46">
        <v>10</v>
      </c>
      <c r="K31" s="20"/>
      <c r="L31" s="35"/>
      <c r="M31" s="33">
        <f>L31*81.37*1.15*1.262</f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46">
        <v>11</v>
      </c>
      <c r="K32" s="20"/>
      <c r="L32" s="35"/>
      <c r="M32" s="33">
        <f>L32*81.37*1.15*1.262</f>
        <v>0</v>
      </c>
    </row>
    <row r="33" spans="1:13" ht="12.75">
      <c r="A33" s="5" t="s">
        <v>26</v>
      </c>
      <c r="B33">
        <v>1662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82</v>
      </c>
      <c r="L33" s="34">
        <f>SUM(L22:L32)</f>
        <v>8.93</v>
      </c>
      <c r="M33" s="34">
        <f>SUM(M22:M32)</f>
        <v>1054.5640693300002</v>
      </c>
    </row>
    <row r="34" ht="12.75">
      <c r="K34" s="1" t="s">
        <v>86</v>
      </c>
    </row>
    <row r="35" spans="1:13" ht="12.75">
      <c r="A35" s="6" t="s">
        <v>27</v>
      </c>
      <c r="D35" t="s">
        <v>103</v>
      </c>
      <c r="J35" s="22" t="s">
        <v>59</v>
      </c>
      <c r="K35" s="22"/>
      <c r="L35" s="22" t="s">
        <v>87</v>
      </c>
      <c r="M35" s="22" t="s">
        <v>65</v>
      </c>
    </row>
    <row r="36" spans="2:13" ht="12.75">
      <c r="B36">
        <v>271</v>
      </c>
      <c r="C36" t="s">
        <v>19</v>
      </c>
      <c r="D36" s="5">
        <v>6.17</v>
      </c>
      <c r="E36" t="s">
        <v>20</v>
      </c>
      <c r="F36" s="5">
        <v>1357.66</v>
      </c>
      <c r="J36" s="23" t="s">
        <v>60</v>
      </c>
      <c r="K36" s="23" t="s">
        <v>61</v>
      </c>
      <c r="L36" s="23"/>
      <c r="M36" s="23" t="s">
        <v>88</v>
      </c>
    </row>
    <row r="37" spans="10:13" ht="12.75">
      <c r="J37" s="20">
        <v>1</v>
      </c>
      <c r="K37" s="20" t="s">
        <v>108</v>
      </c>
      <c r="L37" s="25" t="s">
        <v>111</v>
      </c>
      <c r="M37" s="25">
        <v>500</v>
      </c>
    </row>
    <row r="38" spans="1:13" ht="12.75">
      <c r="A38" t="s">
        <v>28</v>
      </c>
      <c r="J38" s="20">
        <v>2</v>
      </c>
      <c r="K38" s="20" t="s">
        <v>112</v>
      </c>
      <c r="L38" s="25" t="s">
        <v>109</v>
      </c>
      <c r="M38" s="25">
        <v>11.9</v>
      </c>
    </row>
    <row r="39" spans="1:13" ht="12.75">
      <c r="A39" s="7" t="s">
        <v>29</v>
      </c>
      <c r="B39" s="7"/>
      <c r="C39" s="7" t="s">
        <v>30</v>
      </c>
      <c r="D39" s="7"/>
      <c r="J39" s="20">
        <v>3</v>
      </c>
      <c r="K39" s="20" t="s">
        <v>114</v>
      </c>
      <c r="L39" s="25" t="s">
        <v>115</v>
      </c>
      <c r="M39" s="25">
        <v>112.5</v>
      </c>
    </row>
    <row r="40" spans="2:13" ht="12.75">
      <c r="B40">
        <v>2665.9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4</v>
      </c>
      <c r="K40" s="20" t="s">
        <v>117</v>
      </c>
      <c r="L40" s="25" t="s">
        <v>111</v>
      </c>
      <c r="M40" s="25">
        <v>22</v>
      </c>
    </row>
    <row r="41" spans="1:13" ht="12.75">
      <c r="A41" s="4" t="s">
        <v>56</v>
      </c>
      <c r="F41" s="32">
        <f>F25+F36+F40</f>
        <v>6796.88</v>
      </c>
      <c r="J41" s="20">
        <v>5</v>
      </c>
      <c r="K41" s="20" t="s">
        <v>119</v>
      </c>
      <c r="L41" s="25" t="s">
        <v>120</v>
      </c>
      <c r="M41" s="25">
        <v>57</v>
      </c>
    </row>
    <row r="42" spans="1:13" ht="12.75">
      <c r="A42" s="4" t="s">
        <v>31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32</v>
      </c>
      <c r="J44" s="20">
        <v>8</v>
      </c>
      <c r="K44" s="20"/>
      <c r="L44" s="25"/>
      <c r="M44" s="25"/>
    </row>
    <row r="45" spans="2:13" ht="12.75">
      <c r="B45">
        <v>2665.9</v>
      </c>
      <c r="C45" t="s">
        <v>91</v>
      </c>
      <c r="D45" s="36"/>
      <c r="E45">
        <v>76.53</v>
      </c>
      <c r="F45" s="11">
        <v>1866</v>
      </c>
      <c r="J45" s="20"/>
      <c r="K45" s="20"/>
      <c r="L45" s="31" t="s">
        <v>89</v>
      </c>
      <c r="M45" s="34">
        <f>SUM(M37:M44)</f>
        <v>703.4</v>
      </c>
    </row>
    <row r="46" ht="12.75">
      <c r="A46" t="s">
        <v>33</v>
      </c>
    </row>
    <row r="47" spans="2:6" ht="12.75">
      <c r="B47">
        <v>2665.9</v>
      </c>
      <c r="C47" t="s">
        <v>91</v>
      </c>
      <c r="D47" s="36"/>
      <c r="E47">
        <v>28.05</v>
      </c>
      <c r="F47" s="11">
        <v>720</v>
      </c>
    </row>
    <row r="48" spans="1:3" ht="12.75">
      <c r="A48" t="s">
        <v>34</v>
      </c>
      <c r="C48" t="s">
        <v>107</v>
      </c>
    </row>
    <row r="49" spans="2:6" ht="12.75">
      <c r="B49">
        <f>F49/D49</f>
        <v>3920.3296703296705</v>
      </c>
      <c r="C49" t="s">
        <v>35</v>
      </c>
      <c r="D49" s="5">
        <v>2.73</v>
      </c>
      <c r="E49" t="s">
        <v>20</v>
      </c>
      <c r="F49" s="5">
        <v>10702.5</v>
      </c>
    </row>
    <row r="50" ht="12.75">
      <c r="A50" t="s">
        <v>36</v>
      </c>
    </row>
    <row r="51" spans="2:6" ht="12.75">
      <c r="B51">
        <v>1246</v>
      </c>
      <c r="C51" t="s">
        <v>19</v>
      </c>
      <c r="D51" s="5">
        <v>0.07</v>
      </c>
      <c r="E51" t="s">
        <v>20</v>
      </c>
      <c r="F51" s="5">
        <f>B51*D51</f>
        <v>87.22000000000001</v>
      </c>
    </row>
    <row r="52" spans="1:6" ht="12.75">
      <c r="A52" t="s">
        <v>37</v>
      </c>
      <c r="B52">
        <v>2665.9</v>
      </c>
      <c r="C52" t="s">
        <v>19</v>
      </c>
      <c r="D52" s="5">
        <v>0.01</v>
      </c>
      <c r="E52" t="s">
        <v>20</v>
      </c>
      <c r="F52" s="11">
        <f>B52*D52</f>
        <v>26.659000000000002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SUM(F45:F54)</f>
        <v>13402.378999999999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2665.9</v>
      </c>
      <c r="F59" s="37">
        <f>C59/D59*E59</f>
        <v>1764.6452917175322</v>
      </c>
    </row>
    <row r="60" spans="1:6" ht="12.75">
      <c r="A60" t="s">
        <v>42</v>
      </c>
      <c r="C60">
        <v>132077</v>
      </c>
      <c r="D60">
        <v>219205.2</v>
      </c>
      <c r="E60">
        <v>2665.9</v>
      </c>
      <c r="F60" s="37">
        <f>C60/D60*E60</f>
        <v>1606.2761024829701</v>
      </c>
    </row>
    <row r="61" spans="1:6" ht="12.75">
      <c r="A61" t="s">
        <v>43</v>
      </c>
      <c r="F61" s="5">
        <v>1054.56</v>
      </c>
    </row>
    <row r="62" spans="1:6" ht="12.75">
      <c r="A62" t="s">
        <v>98</v>
      </c>
      <c r="F62" s="5"/>
    </row>
    <row r="63" spans="2:6" ht="12.75">
      <c r="B63">
        <v>2665.9</v>
      </c>
      <c r="C63" t="s">
        <v>19</v>
      </c>
      <c r="D63" s="5">
        <v>0.05</v>
      </c>
      <c r="E63" t="s">
        <v>20</v>
      </c>
      <c r="F63" s="11">
        <f>B63*D63</f>
        <v>133.29500000000002</v>
      </c>
    </row>
    <row r="64" spans="1:6" ht="12.75">
      <c r="A64" t="s">
        <v>44</v>
      </c>
      <c r="F64" s="11">
        <v>703.4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2665.9</v>
      </c>
      <c r="C67" t="s">
        <v>19</v>
      </c>
      <c r="D67" s="11">
        <v>0.19</v>
      </c>
      <c r="E67" t="s">
        <v>20</v>
      </c>
      <c r="F67" s="11">
        <f>B67*D67</f>
        <v>506.521</v>
      </c>
    </row>
    <row r="68" spans="1:6" ht="12.75">
      <c r="A68" s="4" t="s">
        <v>47</v>
      </c>
      <c r="B68" s="10"/>
      <c r="C68" s="10"/>
      <c r="F68" s="32">
        <f>SUM(F59:F67)</f>
        <v>5768.697394200502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2665.9</v>
      </c>
      <c r="C71" t="s">
        <v>91</v>
      </c>
      <c r="F71" s="11">
        <v>400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2665.9</v>
      </c>
      <c r="C74" t="s">
        <v>19</v>
      </c>
      <c r="D74" s="11">
        <v>0.63</v>
      </c>
      <c r="E74" t="s">
        <v>20</v>
      </c>
      <c r="F74" s="11">
        <f>B74*D74</f>
        <v>1679.517</v>
      </c>
    </row>
    <row r="75" spans="1:6" ht="12.75">
      <c r="A75" s="4" t="s">
        <v>51</v>
      </c>
      <c r="F75" s="32">
        <f>F71+F74</f>
        <v>2079.517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2665.9</v>
      </c>
      <c r="C79" t="s">
        <v>19</v>
      </c>
      <c r="D79" s="11">
        <v>1.61</v>
      </c>
      <c r="E79" t="s">
        <v>20</v>
      </c>
      <c r="F79" s="11">
        <f>B79*D79</f>
        <v>4292.099</v>
      </c>
    </row>
    <row r="80" spans="1:9" ht="12.75">
      <c r="A80" s="4" t="s">
        <v>54</v>
      </c>
      <c r="F80" s="32">
        <f>SUM(F79)</f>
        <v>4292.099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32339.5723942005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2">
        <f>F82*0.8%</f>
        <v>258.716579153604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8">
        <f>F82+F84</f>
        <v>32598.2889733541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104</v>
      </c>
    </row>
    <row r="88" spans="1:6" ht="12.75">
      <c r="A88" s="13"/>
      <c r="B88" s="42">
        <v>40695</v>
      </c>
      <c r="C88" s="43">
        <v>-22963</v>
      </c>
      <c r="D88" s="23">
        <v>25211</v>
      </c>
      <c r="E88" s="23">
        <v>32598</v>
      </c>
      <c r="F88" s="45">
        <f>C88+D88-E88</f>
        <v>-30350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2011-09-19T08:32:21Z</dcterms:modified>
  <cp:category/>
  <cp:version/>
  <cp:contentType/>
  <cp:contentStatus/>
</cp:coreProperties>
</file>