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<sst xmlns="http://schemas.openxmlformats.org/spreadsheetml/2006/main" count="141" uniqueCount="118">
  <si>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</si>
  <si>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</si>
  <si>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</si>
  <si>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</si>
  <si>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</si>
  <si>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</si>
  <si>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</si>
  <si>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</si>
  <si>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</si>
  <si>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</si>
  <si>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</si>
  <si>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</si>
  <si>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</si>
  <si>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</si>
  <si>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</si>
  <si>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</si>
  <si>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</si>
  <si>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</si>
  <si>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</si>
  <si>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</si>
  <si>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</si>
  <si>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</si>
  <si>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</si>
  <si>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</si>
  <si>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</si>
  <si>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</si>
  <si>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</si>
  <si>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</si>
  <si>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</si>
  <si>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</si>
  <si>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</si>
  <si>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</si>
  <si>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</si>
  <si>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</si>
  <si>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</si>
  <si>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</si>
  <si>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</si>
  <si>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</si>
  <si>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</si>
  <si>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</si>
  <si>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</si>
  <si>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</si>
  <si>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</si>
  <si>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</si>
  <si>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</si>
  <si>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</si>
  <si>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</si>
  <si>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</si>
  <si>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</si>
  <si>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</si>
  <si>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</si>
  <si>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</si>
  <si>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</si>
  <si>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</si>
  <si>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</si>
  <si>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</si>
  <si>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</si>
  <si>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</si>
  <si>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</si>
  <si>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</si>
  <si>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</si>
  <si>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</si>
  <si>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</si>
  <si>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</si>
  <si>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</si>
  <si>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</si>
  <si>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</si>
  <si>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</si>
  <si>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</si>
  <si>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</si>
  <si>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</si>
  <si>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</si>
  <si>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</si>
  <si>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9983,4 м2</t>
  </si>
  <si>
    <t>1240 м2</t>
  </si>
  <si>
    <t>4500 м2</t>
  </si>
  <si>
    <t>2571,2 м2</t>
  </si>
  <si>
    <t>1194,8 м2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</si>
  <si>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</si>
  <si>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</si>
  <si>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</si>
  <si>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</si>
  <si>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</si>
  <si>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</si>
  <si>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</si>
  <si>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</si>
  <si>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</si>
  <si>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</si>
  <si>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</si>
  <si>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</si>
  <si>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</si>
  <si>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</si>
  <si>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2011 г.</t>
  </si>
  <si>
    <t>1.2 Аренда (Медиа-Маркет)</t>
  </si>
  <si>
    <t>1,5 ставки</t>
  </si>
  <si>
    <t>2,6 ставки</t>
  </si>
  <si>
    <t>(з/пл. мастеров, ЕСН, услуги сбербанка)</t>
  </si>
  <si>
    <t xml:space="preserve">          за</t>
  </si>
  <si>
    <t>октябрь</t>
  </si>
  <si>
    <t xml:space="preserve">                    за октябрь   2011 г.</t>
  </si>
  <si>
    <t>ост.на 01.11.</t>
  </si>
  <si>
    <t>Ремонт ШВЫ ( работа по договору) 85мп</t>
  </si>
  <si>
    <t>Мастика</t>
  </si>
  <si>
    <t>26кг</t>
  </si>
  <si>
    <t>Пуск отопления</t>
  </si>
  <si>
    <t>Заделка подвальных окон железои</t>
  </si>
  <si>
    <t>Ремонт отмостки (80,5м2)</t>
  </si>
  <si>
    <t>Асфальт</t>
  </si>
  <si>
    <t>1 тонна</t>
  </si>
  <si>
    <t xml:space="preserve">Ремонт машинного отделения </t>
  </si>
  <si>
    <t>Материал для ремонта</t>
  </si>
  <si>
    <t>Смена ламп (3шт)</t>
  </si>
  <si>
    <t>Лампа</t>
  </si>
  <si>
    <t>3шт</t>
  </si>
  <si>
    <t>Смена выключателя (1шт)</t>
  </si>
  <si>
    <t>Выключатель</t>
  </si>
  <si>
    <t>1шт</t>
  </si>
  <si>
    <t>((з/пл. и ЕСН администрации ООО , содерж.конторы,оргтехники, почт.канц-е  расходы)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</si>
</sst>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9">
      <selection activeCell="A57" sqref="A5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99</v>
      </c>
    </row>
    <row r="3" spans="2:13" ht="12.75">
      <c r="B3" s="1" t="s">
        <v>97</v>
      </c>
      <c r="C3" s="8" t="s">
        <v>98</v>
      </c>
      <c r="D3" s="1" t="s">
        <v>92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3</v>
      </c>
      <c r="E7" t="s">
        <v>73</v>
      </c>
      <c r="J7" s="15"/>
      <c r="K7" s="15" t="s">
        <v>49</v>
      </c>
      <c r="L7" s="21">
        <v>10</v>
      </c>
      <c r="M7" s="32">
        <f>L7*81.37*1.262</f>
        <v>1026.8894</v>
      </c>
    </row>
    <row r="8" spans="1:13" ht="12.75">
      <c r="A8" t="s">
        <v>4</v>
      </c>
      <c r="E8" t="s">
        <v>77</v>
      </c>
      <c r="J8" s="16"/>
      <c r="K8" s="16" t="s">
        <v>50</v>
      </c>
      <c r="L8" s="23">
        <v>0</v>
      </c>
      <c r="M8" s="32">
        <f>L8*81.37*1.262</f>
        <v>0</v>
      </c>
    </row>
    <row r="9" spans="1:13" ht="12.75">
      <c r="A9" t="s">
        <v>5</v>
      </c>
      <c r="J9" s="15">
        <v>2</v>
      </c>
      <c r="K9" s="24" t="s">
        <v>51</v>
      </c>
      <c r="L9" s="21"/>
      <c r="M9" s="32"/>
    </row>
    <row r="10" spans="1:13" ht="12.75">
      <c r="A10" t="s">
        <v>6</v>
      </c>
      <c r="E10" t="s">
        <v>74</v>
      </c>
      <c r="J10" s="16"/>
      <c r="K10" s="18" t="s">
        <v>54</v>
      </c>
      <c r="L10" s="23">
        <v>10</v>
      </c>
      <c r="M10" s="32">
        <f>L10*81.37*1.262</f>
        <v>1026.8894</v>
      </c>
    </row>
    <row r="11" spans="1:13" ht="12.75">
      <c r="A11" t="s">
        <v>7</v>
      </c>
      <c r="E11" t="s">
        <v>75</v>
      </c>
      <c r="J11" s="14">
        <v>3</v>
      </c>
      <c r="K11" s="17" t="s">
        <v>52</v>
      </c>
      <c r="L11" s="22"/>
      <c r="M11" s="32"/>
    </row>
    <row r="12" spans="1:13" ht="12.75">
      <c r="A12" t="s">
        <v>8</v>
      </c>
      <c r="E12" t="s">
        <v>76</v>
      </c>
      <c r="J12" s="16"/>
      <c r="K12" s="18" t="s">
        <v>53</v>
      </c>
      <c r="L12" s="23">
        <v>10</v>
      </c>
      <c r="M12" s="32">
        <f>L12*81.37*1.262</f>
        <v>1026.8894</v>
      </c>
    </row>
    <row r="13" spans="10:13" ht="12.75">
      <c r="J13" s="20">
        <v>4</v>
      </c>
      <c r="K13" s="19" t="s">
        <v>55</v>
      </c>
      <c r="L13" s="25">
        <v>0</v>
      </c>
      <c r="M13" s="32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56</v>
      </c>
      <c r="L14" s="22"/>
      <c r="M14" s="32"/>
    </row>
    <row r="15" spans="10:13" ht="12.75">
      <c r="J15" s="15" t="s">
        <v>57</v>
      </c>
      <c r="K15" s="26" t="s">
        <v>58</v>
      </c>
      <c r="L15" s="21">
        <v>0</v>
      </c>
      <c r="M15" s="32">
        <f>L15*81.37*1.262</f>
        <v>0</v>
      </c>
    </row>
    <row r="16" spans="1:13" ht="12.75">
      <c r="A16" s="2" t="s">
        <v>10</v>
      </c>
      <c r="F16" s="11">
        <v>111713.93</v>
      </c>
      <c r="J16" s="15" t="s">
        <v>59</v>
      </c>
      <c r="K16" s="26" t="s">
        <v>60</v>
      </c>
      <c r="L16" s="21">
        <v>15</v>
      </c>
      <c r="M16" s="32">
        <f>L16*81.37*1.262</f>
        <v>1540.3341000000003</v>
      </c>
    </row>
    <row r="17" spans="1:13" ht="12.75">
      <c r="A17" t="s">
        <v>11</v>
      </c>
      <c r="F17" s="5">
        <v>90839.23</v>
      </c>
      <c r="J17" s="16" t="s">
        <v>61</v>
      </c>
      <c r="K17" s="18" t="s">
        <v>62</v>
      </c>
      <c r="L17" s="23">
        <v>18.11</v>
      </c>
      <c r="M17" s="32">
        <f>L17*81.37*1.262</f>
        <v>1859.6967034</v>
      </c>
    </row>
    <row r="18" spans="2:13" ht="12.75">
      <c r="B18" t="s">
        <v>12</v>
      </c>
      <c r="F18" s="9">
        <f>F17/F16</f>
        <v>0.8131414766269525</v>
      </c>
      <c r="J18" s="20"/>
      <c r="K18" s="27" t="s">
        <v>63</v>
      </c>
      <c r="L18" s="28">
        <f>SUM(L7:L17)</f>
        <v>63.11</v>
      </c>
      <c r="M18" s="33">
        <f>SUM(M7:M17)</f>
        <v>6480.6990034</v>
      </c>
    </row>
    <row r="19" spans="1:11" ht="12.75">
      <c r="A19" t="s">
        <v>93</v>
      </c>
      <c r="F19" s="5">
        <v>400</v>
      </c>
      <c r="K19" s="1" t="s">
        <v>64</v>
      </c>
    </row>
    <row r="20" spans="1:13" ht="12.75">
      <c r="A20" s="3" t="s">
        <v>13</v>
      </c>
      <c r="B20" s="3"/>
      <c r="C20" s="3"/>
      <c r="D20" s="3"/>
      <c r="E20" s="1"/>
      <c r="F20" s="34">
        <f>F17+F19</f>
        <v>91239.23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14</v>
      </c>
      <c r="C22" s="1"/>
      <c r="J22" s="23">
        <v>1</v>
      </c>
      <c r="K22" s="35" t="s">
        <v>101</v>
      </c>
      <c r="L22" s="25"/>
      <c r="M22" s="32">
        <v>5240.25</v>
      </c>
    </row>
    <row r="23" spans="10:13" ht="12.75">
      <c r="J23" s="23">
        <v>2</v>
      </c>
      <c r="K23" s="35" t="s">
        <v>104</v>
      </c>
      <c r="L23" s="25">
        <v>3</v>
      </c>
      <c r="M23" s="32">
        <f aca="true" t="shared" si="0" ref="M22:M33">L23*81.37*1.15*1.262</f>
        <v>354.276843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35" t="s">
        <v>105</v>
      </c>
      <c r="L24" s="25">
        <v>8</v>
      </c>
      <c r="M24" s="32">
        <f t="shared" si="0"/>
        <v>944.7382479999999</v>
      </c>
    </row>
    <row r="25" spans="1:13" ht="12.75">
      <c r="A25" t="s">
        <v>16</v>
      </c>
      <c r="D25" t="s">
        <v>94</v>
      </c>
      <c r="F25" s="11">
        <v>8158.83</v>
      </c>
      <c r="J25" s="23">
        <v>4</v>
      </c>
      <c r="K25" s="35" t="s">
        <v>106</v>
      </c>
      <c r="L25" s="25">
        <v>50.15</v>
      </c>
      <c r="M25" s="32">
        <f t="shared" si="0"/>
        <v>5922.32789215</v>
      </c>
    </row>
    <row r="26" spans="1:13" ht="12.75">
      <c r="A26" s="6" t="s">
        <v>19</v>
      </c>
      <c r="D26" t="s">
        <v>95</v>
      </c>
      <c r="F26" s="11">
        <v>11766.38</v>
      </c>
      <c r="J26" s="23">
        <v>5</v>
      </c>
      <c r="K26" s="35" t="s">
        <v>109</v>
      </c>
      <c r="L26" s="25">
        <v>164.06</v>
      </c>
      <c r="M26" s="32">
        <f t="shared" si="0"/>
        <v>19374.21962086</v>
      </c>
    </row>
    <row r="27" spans="1:13" ht="12.75">
      <c r="A27" s="10" t="s">
        <v>37</v>
      </c>
      <c r="D27" s="5"/>
      <c r="F27" s="34">
        <f>F25+F26</f>
        <v>19925.21</v>
      </c>
      <c r="J27" s="23">
        <v>6</v>
      </c>
      <c r="K27" s="35" t="s">
        <v>111</v>
      </c>
      <c r="L27" s="23">
        <v>0.21</v>
      </c>
      <c r="M27" s="32">
        <f t="shared" si="0"/>
        <v>24.79937901</v>
      </c>
    </row>
    <row r="28" spans="1:13" ht="12.75">
      <c r="A28" s="4" t="s">
        <v>20</v>
      </c>
      <c r="D28" s="5"/>
      <c r="J28" s="23">
        <v>7</v>
      </c>
      <c r="K28" s="35" t="s">
        <v>114</v>
      </c>
      <c r="L28" s="25">
        <v>0.24</v>
      </c>
      <c r="M28" s="32">
        <f t="shared" si="0"/>
        <v>28.342147439999998</v>
      </c>
    </row>
    <row r="29" spans="1:13" ht="12.75">
      <c r="A29" t="s">
        <v>21</v>
      </c>
      <c r="C29" s="13"/>
      <c r="D29" s="47"/>
      <c r="E29" s="13"/>
      <c r="F29" s="11">
        <v>7285</v>
      </c>
      <c r="J29" s="23">
        <v>8</v>
      </c>
      <c r="K29" s="35"/>
      <c r="L29" s="25"/>
      <c r="M29" s="32">
        <f t="shared" si="0"/>
        <v>0</v>
      </c>
    </row>
    <row r="30" spans="1:13" ht="12.75">
      <c r="A30" t="s">
        <v>22</v>
      </c>
      <c r="D30" s="5"/>
      <c r="F30" s="11">
        <v>2825</v>
      </c>
      <c r="J30" s="23">
        <v>9</v>
      </c>
      <c r="K30" s="35"/>
      <c r="L30" s="25"/>
      <c r="M30" s="32">
        <f t="shared" si="0"/>
        <v>0</v>
      </c>
    </row>
    <row r="31" spans="1:13" ht="12.75">
      <c r="A31" t="s">
        <v>23</v>
      </c>
      <c r="D31" s="5"/>
      <c r="J31" s="23">
        <v>10</v>
      </c>
      <c r="K31" s="35"/>
      <c r="L31" s="25"/>
      <c r="M31" s="32">
        <f t="shared" si="0"/>
        <v>0</v>
      </c>
    </row>
    <row r="32" spans="2:13" ht="12.75">
      <c r="B32">
        <f>F32/D32</f>
        <v>5953</v>
      </c>
      <c r="C32" t="s">
        <v>24</v>
      </c>
      <c r="D32" s="5">
        <v>2.73</v>
      </c>
      <c r="E32" t="s">
        <v>18</v>
      </c>
      <c r="F32" s="11">
        <v>16251.69</v>
      </c>
      <c r="J32" s="23">
        <v>11</v>
      </c>
      <c r="K32" s="35"/>
      <c r="L32" s="25"/>
      <c r="M32" s="32">
        <f t="shared" si="0"/>
        <v>0</v>
      </c>
    </row>
    <row r="33" spans="1:13" ht="12.75">
      <c r="A33" t="s">
        <v>25</v>
      </c>
      <c r="B33">
        <v>1194.8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12</v>
      </c>
      <c r="K33" s="35"/>
      <c r="L33" s="25"/>
      <c r="M33" s="32">
        <f t="shared" si="0"/>
        <v>0</v>
      </c>
    </row>
    <row r="34" spans="1:13" ht="12.75">
      <c r="A34" t="s">
        <v>26</v>
      </c>
      <c r="B34">
        <v>9983.4</v>
      </c>
      <c r="C34" t="s">
        <v>17</v>
      </c>
      <c r="D34" s="5">
        <v>0</v>
      </c>
      <c r="E34" t="s">
        <v>18</v>
      </c>
      <c r="F34" s="11">
        <f>B34*D34</f>
        <v>0</v>
      </c>
      <c r="J34" s="20"/>
      <c r="K34" s="30" t="s">
        <v>63</v>
      </c>
      <c r="L34" s="28">
        <f>SUM(L22:L33)</f>
        <v>225.66000000000003</v>
      </c>
      <c r="M34" s="33">
        <f>SUM(M22:M33)</f>
        <v>31888.95413046</v>
      </c>
    </row>
    <row r="35" spans="1:11" ht="12.75">
      <c r="A35" s="10" t="s">
        <v>27</v>
      </c>
      <c r="B35" s="10"/>
      <c r="C35" s="10"/>
      <c r="F35" s="34">
        <f>SUM(F29:F34)</f>
        <v>26361.690000000002</v>
      </c>
      <c r="K35" s="1" t="s">
        <v>67</v>
      </c>
    </row>
    <row r="36" spans="1:13" ht="12.75">
      <c r="A36" s="4" t="s">
        <v>78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86</v>
      </c>
      <c r="F37" s="5">
        <v>22020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s="10" t="s">
        <v>82</v>
      </c>
      <c r="F38" s="8">
        <f>SUM(F37)</f>
        <v>22020</v>
      </c>
      <c r="J38" s="23">
        <v>1</v>
      </c>
      <c r="K38" s="35" t="s">
        <v>102</v>
      </c>
      <c r="L38" s="23" t="s">
        <v>103</v>
      </c>
      <c r="M38" s="23">
        <v>2600</v>
      </c>
    </row>
    <row r="39" spans="1:13" ht="12.75">
      <c r="A39" s="4" t="s">
        <v>79</v>
      </c>
      <c r="B39" s="4"/>
      <c r="F39" s="5"/>
      <c r="J39" s="25">
        <v>2</v>
      </c>
      <c r="K39" s="39" t="s">
        <v>107</v>
      </c>
      <c r="L39" s="23" t="s">
        <v>108</v>
      </c>
      <c r="M39" s="23">
        <v>2000</v>
      </c>
    </row>
    <row r="40" spans="1:13" ht="12.75">
      <c r="A40" t="s">
        <v>28</v>
      </c>
      <c r="C40">
        <v>149720</v>
      </c>
      <c r="D40">
        <v>219205.2</v>
      </c>
      <c r="E40">
        <v>9983.4</v>
      </c>
      <c r="F40" s="36">
        <f>C40/D40*E40</f>
        <v>6818.791926468897</v>
      </c>
      <c r="J40" s="25">
        <v>3</v>
      </c>
      <c r="K40" s="39" t="s">
        <v>110</v>
      </c>
      <c r="L40" s="23"/>
      <c r="M40" s="23">
        <v>7107.4</v>
      </c>
    </row>
    <row r="41" spans="1:13" ht="12.75">
      <c r="A41" t="s">
        <v>29</v>
      </c>
      <c r="C41">
        <v>142304</v>
      </c>
      <c r="D41">
        <v>219205.2</v>
      </c>
      <c r="E41">
        <v>9983.4</v>
      </c>
      <c r="F41" s="36">
        <f>C41/D41*E41</f>
        <v>6481.040384078479</v>
      </c>
      <c r="J41" s="25">
        <v>4</v>
      </c>
      <c r="K41" s="35" t="s">
        <v>112</v>
      </c>
      <c r="L41" s="23" t="s">
        <v>113</v>
      </c>
      <c r="M41" s="23">
        <v>17.04</v>
      </c>
    </row>
    <row r="42" spans="1:13" ht="12.75">
      <c r="A42" t="s">
        <v>30</v>
      </c>
      <c r="F42" s="11">
        <f>M34</f>
        <v>31888.95413046</v>
      </c>
      <c r="J42" s="25">
        <v>5</v>
      </c>
      <c r="K42" s="39" t="s">
        <v>115</v>
      </c>
      <c r="L42" s="23" t="s">
        <v>116</v>
      </c>
      <c r="M42" s="23">
        <v>32</v>
      </c>
    </row>
    <row r="43" spans="1:13" ht="12.75">
      <c r="A43" t="s">
        <v>91</v>
      </c>
      <c r="F43" s="5"/>
      <c r="J43" s="25">
        <v>6</v>
      </c>
      <c r="K43" s="39"/>
      <c r="L43" s="23"/>
      <c r="M43" s="23"/>
    </row>
    <row r="44" spans="2:13" ht="12.75">
      <c r="B44">
        <v>9983.4</v>
      </c>
      <c r="C44" t="s">
        <v>17</v>
      </c>
      <c r="D44" s="5">
        <v>0.05</v>
      </c>
      <c r="E44" t="s">
        <v>18</v>
      </c>
      <c r="F44" s="11">
        <f>B44*D44</f>
        <v>499.17</v>
      </c>
      <c r="J44" s="25">
        <v>7</v>
      </c>
      <c r="K44" s="39"/>
      <c r="L44" s="23"/>
      <c r="M44" s="23"/>
    </row>
    <row r="45" spans="1:13" ht="12.75">
      <c r="A45" t="s">
        <v>31</v>
      </c>
      <c r="F45" s="11">
        <f>M53</f>
        <v>11756.44</v>
      </c>
      <c r="J45" s="25">
        <v>8</v>
      </c>
      <c r="K45" s="39"/>
      <c r="L45" s="23"/>
      <c r="M45" s="23"/>
    </row>
    <row r="46" spans="1:13" ht="12.75">
      <c r="A46" t="s">
        <v>32</v>
      </c>
      <c r="F46" s="5"/>
      <c r="J46" s="25">
        <v>9</v>
      </c>
      <c r="K46" s="39"/>
      <c r="L46" s="23"/>
      <c r="M46" s="23"/>
    </row>
    <row r="47" spans="1:13" ht="12.75">
      <c r="A47" t="s">
        <v>33</v>
      </c>
      <c r="F47" s="5"/>
      <c r="J47" s="25">
        <v>10</v>
      </c>
      <c r="K47" s="39"/>
      <c r="L47" s="23"/>
      <c r="M47" s="23"/>
    </row>
    <row r="48" spans="2:13" ht="12.75">
      <c r="B48">
        <v>9983.4</v>
      </c>
      <c r="C48" t="s">
        <v>17</v>
      </c>
      <c r="D48" s="11">
        <v>0.19</v>
      </c>
      <c r="E48" t="s">
        <v>18</v>
      </c>
      <c r="F48" s="11">
        <f>B48*D48</f>
        <v>1896.846</v>
      </c>
      <c r="J48" s="25">
        <v>11</v>
      </c>
      <c r="K48" s="39"/>
      <c r="L48" s="23"/>
      <c r="M48" s="23"/>
    </row>
    <row r="49" spans="1:13" ht="12.75">
      <c r="A49" s="10" t="s">
        <v>83</v>
      </c>
      <c r="B49" s="10"/>
      <c r="C49" s="10"/>
      <c r="F49" s="34">
        <f>SUM(F40:F48)</f>
        <v>59341.24244100737</v>
      </c>
      <c r="J49" s="25">
        <v>12</v>
      </c>
      <c r="K49" s="39"/>
      <c r="L49" s="23"/>
      <c r="M49" s="23"/>
    </row>
    <row r="50" spans="1:13" ht="12.75">
      <c r="A50" s="4" t="s">
        <v>80</v>
      </c>
      <c r="J50" s="25">
        <v>13</v>
      </c>
      <c r="K50" s="39"/>
      <c r="L50" s="23"/>
      <c r="M50" s="23"/>
    </row>
    <row r="51" spans="1:13" ht="12.75">
      <c r="A51" t="s">
        <v>34</v>
      </c>
      <c r="C51" t="s">
        <v>73</v>
      </c>
      <c r="F51" s="11">
        <v>1597</v>
      </c>
      <c r="J51" s="25">
        <v>14</v>
      </c>
      <c r="K51" s="39"/>
      <c r="L51" s="23"/>
      <c r="M51" s="23"/>
    </row>
    <row r="52" spans="1:13" ht="12.75">
      <c r="A52" t="s">
        <v>35</v>
      </c>
      <c r="J52" s="25">
        <v>17</v>
      </c>
      <c r="K52" s="39"/>
      <c r="L52" s="23"/>
      <c r="M52" s="23"/>
    </row>
    <row r="53" spans="1:13" ht="12.75">
      <c r="A53" s="7" t="s">
        <v>96</v>
      </c>
      <c r="J53" s="20"/>
      <c r="K53" s="20"/>
      <c r="L53" s="31" t="s">
        <v>70</v>
      </c>
      <c r="M53" s="33">
        <f>SUM(M38:M52)</f>
        <v>11756.44</v>
      </c>
    </row>
    <row r="54" spans="2:10" ht="12.75">
      <c r="B54">
        <v>9983.4</v>
      </c>
      <c r="C54" t="s">
        <v>17</v>
      </c>
      <c r="D54" s="11">
        <v>0.61</v>
      </c>
      <c r="E54" t="s">
        <v>18</v>
      </c>
      <c r="F54" s="11">
        <f>B54*D54</f>
        <v>6089.874</v>
      </c>
      <c r="J54" s="46"/>
    </row>
    <row r="55" spans="1:10" ht="12.75">
      <c r="A55" s="10" t="s">
        <v>84</v>
      </c>
      <c r="F55" s="34">
        <f>F51+F54</f>
        <v>7686.874</v>
      </c>
      <c r="J55" s="46"/>
    </row>
    <row r="56" spans="1:10" ht="12.75">
      <c r="A56" s="4" t="s">
        <v>81</v>
      </c>
      <c r="J56" s="46"/>
    </row>
    <row r="57" spans="1:10" ht="12.75">
      <c r="A57" s="7" t="s">
        <v>117</v>
      </c>
      <c r="B57" s="7"/>
      <c r="C57" s="7"/>
      <c r="D57" s="7"/>
      <c r="E57" s="7"/>
      <c r="F57" s="7"/>
      <c r="J57" s="46"/>
    </row>
    <row r="58" spans="2:10" ht="12.75">
      <c r="B58">
        <v>9983.4</v>
      </c>
      <c r="C58" t="s">
        <v>17</v>
      </c>
      <c r="D58" s="11">
        <v>1.38</v>
      </c>
      <c r="E58" t="s">
        <v>18</v>
      </c>
      <c r="F58" s="11">
        <f>B58*D58</f>
        <v>13777.091999999999</v>
      </c>
      <c r="J58" s="46"/>
    </row>
    <row r="59" spans="1:10" ht="12.75">
      <c r="A59" s="10" t="s">
        <v>85</v>
      </c>
      <c r="F59" s="34">
        <f>SUM(F58)</f>
        <v>13777.091999999999</v>
      </c>
      <c r="J59" s="46"/>
    </row>
    <row r="60" spans="1:6" ht="12.75">
      <c r="A60" s="1" t="s">
        <v>36</v>
      </c>
      <c r="B60" s="1"/>
      <c r="F60" s="34">
        <f>F27+F35+F38+F49+F55+F59</f>
        <v>149112.10844100738</v>
      </c>
    </row>
    <row r="61" spans="1:6" ht="12.75">
      <c r="A61" s="1" t="s">
        <v>38</v>
      </c>
      <c r="B61" s="38">
        <v>0.008</v>
      </c>
      <c r="C61" s="1"/>
      <c r="D61" s="1"/>
      <c r="E61" s="1"/>
      <c r="F61" s="34">
        <f>F60*0.8%</f>
        <v>1192.8968675280591</v>
      </c>
    </row>
    <row r="62" spans="1:6" ht="15">
      <c r="A62" s="12" t="s">
        <v>39</v>
      </c>
      <c r="B62" s="12"/>
      <c r="C62" s="12"/>
      <c r="D62" s="12"/>
      <c r="E62" s="12"/>
      <c r="F62" s="37">
        <f>F60+F61</f>
        <v>150305.00530853544</v>
      </c>
    </row>
    <row r="63" spans="2:6" ht="12.75">
      <c r="B63" s="40" t="s">
        <v>87</v>
      </c>
      <c r="C63" s="41" t="s">
        <v>88</v>
      </c>
      <c r="D63" s="22" t="s">
        <v>89</v>
      </c>
      <c r="E63" s="22" t="s">
        <v>90</v>
      </c>
      <c r="F63" s="44" t="s">
        <v>100</v>
      </c>
    </row>
    <row r="64" spans="1:6" ht="12.75">
      <c r="A64" s="13"/>
      <c r="B64" s="42">
        <v>40817</v>
      </c>
      <c r="C64" s="43">
        <v>91646</v>
      </c>
      <c r="D64" s="48">
        <f>F20</f>
        <v>91239.23</v>
      </c>
      <c r="E64" s="48">
        <f>F62</f>
        <v>150305.00530853544</v>
      </c>
      <c r="F64" s="45">
        <f>C64+D64-E64</f>
        <v>32580.224691464537</v>
      </c>
    </row>
    <row r="80" spans="8:9" ht="12.75">
      <c r="H80" s="7"/>
      <c r="I80" s="7"/>
    </row>
    <row r="84" ht="12.75">
      <c r="G84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2011-12-20T08:02:03Z</cp:lastPrinted>
  <dcterms:created xsi:type="dcterms:W3CDTF">2008-08-18T07:30:19Z</dcterms:created>
  <dcterms:modified xsi:type="dcterms:W3CDTF">2012-01-05T10:21:54Z</dcterms:modified>
  <cp:category/>
  <cp:version/>
  <cp:contentType/>
  <cp:contentStatus/>
</cp:coreProperties>
</file>