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<sst xmlns="http://schemas.openxmlformats.org/spreadsheetml/2006/main" count="178" uniqueCount="126">
  <si>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</si>
  <si>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</si>
  <si>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</si>
  <si>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</si>
  <si>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</si>
  <si>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</si>
  <si>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</si>
  <si>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</si>
  <si>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</si>
  <si>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</si>
  <si>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</si>
  <si>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</si>
  <si>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</si>
  <si>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</si>
  <si>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</si>
  <si>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</si>
  <si>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</si>
  <si>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</si>
  <si>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</si>
  <si>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</si>
  <si>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</si>
  <si>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</si>
  <si>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</si>
  <si>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</si>
  <si>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</si>
  <si>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</si>
  <si>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</si>
  <si>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</si>
  <si>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</si>
  <si>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</si>
  <si>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</si>
  <si>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</si>
  <si>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</si>
  <si>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</si>
  <si>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</si>
  <si>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</si>
  <si>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</si>
  <si>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</si>
  <si>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</si>
  <si>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</si>
  <si>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</si>
  <si>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</si>
  <si>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</si>
  <si>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</si>
  <si>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</si>
  <si>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</si>
  <si>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</si>
  <si>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</si>
  <si>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</si>
  <si>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</si>
  <si>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</si>
  <si>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</si>
  <si>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</si>
  <si>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</si>
  <si>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</si>
  <si>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</si>
  <si>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</si>
  <si>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</si>
  <si>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</si>
  <si>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</si>
  <si>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</si>
  <si>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</si>
  <si>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</si>
  <si>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</si>
  <si>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</si>
  <si>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</si>
  <si>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</si>
  <si>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</si>
  <si>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</si>
  <si>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</si>
  <si>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</si>
  <si>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</si>
  <si>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</si>
  <si>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</si>
  <si>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</si>
  <si>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</si>
  <si>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</si>
  <si>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</si>
  <si>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</si>
  <si>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</si>
  <si>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</si>
  <si>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</si>
  <si>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</si>
  <si>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</si>
  <si>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</si>
  <si>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</si>
  <si>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</si>
  <si>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</si>
  <si>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</si>
  <si>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</si>
  <si>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</si>
  <si>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</si>
  <si>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</si>
  <si>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</si>
  <si>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</si>
  <si>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</si>
  <si>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</si>
  <si>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</si>
  <si>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</si>
  <si>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</si>
  <si>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</si>
  <si>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</si>
  <si>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</si>
  <si>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Обособленное подразделение №20)</t>
  </si>
  <si>
    <t>0,7 ставки</t>
  </si>
  <si>
    <t>0,6 ставки</t>
  </si>
  <si>
    <t>ост.на 01.04.</t>
  </si>
  <si>
    <t>март</t>
  </si>
  <si>
    <t xml:space="preserve">                    за март 2011 г.</t>
  </si>
  <si>
    <t>перерасчет за сент.-дек.10 янв.11</t>
  </si>
  <si>
    <t>Прочистка канализации</t>
  </si>
  <si>
    <t>Ремонт мягкой кровли (10м2) п-д5</t>
  </si>
  <si>
    <t>Стеклоизол</t>
  </si>
  <si>
    <t>1рул.</t>
  </si>
  <si>
    <t>Мастика</t>
  </si>
  <si>
    <t>2кг</t>
  </si>
  <si>
    <t>Газ пропан</t>
  </si>
  <si>
    <t>5кг</t>
  </si>
  <si>
    <t>Смена ламп (3шт)</t>
  </si>
  <si>
    <t>Лампа</t>
  </si>
  <si>
    <t>3шт</t>
  </si>
  <si>
    <t>Ремонт эл.щита со сменой автомата (1шт)</t>
  </si>
  <si>
    <t>АВ-16</t>
  </si>
  <si>
    <t>2шт</t>
  </si>
  <si>
    <t>АВ-25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</si>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</sst>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108</v>
      </c>
    </row>
    <row r="3" spans="2:13" ht="12.75">
      <c r="B3" s="1" t="s">
        <v>1</v>
      </c>
      <c r="C3" s="8" t="s">
        <v>107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3473</v>
      </c>
      <c r="F7" t="s">
        <v>93</v>
      </c>
      <c r="J7" s="15"/>
      <c r="K7" s="15" t="s">
        <v>69</v>
      </c>
      <c r="L7" s="21">
        <v>5</v>
      </c>
      <c r="M7" s="34">
        <f>L7*81.37*1.262</f>
        <v>513.4447</v>
      </c>
    </row>
    <row r="8" spans="1:13" ht="12.75">
      <c r="A8" t="s">
        <v>4</v>
      </c>
      <c r="E8">
        <v>952.3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443</v>
      </c>
      <c r="F10" t="s">
        <v>93</v>
      </c>
      <c r="J10" s="16"/>
      <c r="K10" s="18" t="s">
        <v>74</v>
      </c>
      <c r="L10" s="23">
        <v>5</v>
      </c>
      <c r="M10" s="34">
        <f>L10*81.37*1.262</f>
        <v>513.4447</v>
      </c>
    </row>
    <row r="11" spans="1:13" ht="12.75">
      <c r="A11" t="s">
        <v>7</v>
      </c>
      <c r="E11">
        <v>3936.1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473</v>
      </c>
      <c r="F12" t="s">
        <v>93</v>
      </c>
      <c r="J12" s="16"/>
      <c r="K12" s="18" t="s">
        <v>73</v>
      </c>
      <c r="L12" s="23">
        <v>5</v>
      </c>
      <c r="M12" s="34">
        <f>L12*81.37*1.262</f>
        <v>513.4447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36357.13</v>
      </c>
      <c r="J16" s="15" t="s">
        <v>79</v>
      </c>
      <c r="K16" s="26" t="s">
        <v>80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36298.51</v>
      </c>
      <c r="J17" s="16" t="s">
        <v>81</v>
      </c>
      <c r="K17" s="18" t="s">
        <v>82</v>
      </c>
      <c r="L17" s="23">
        <v>3.21</v>
      </c>
      <c r="M17" s="34">
        <f>L17*81.37*1.262</f>
        <v>329.6314974</v>
      </c>
    </row>
    <row r="18" spans="2:13" ht="12.75">
      <c r="B18" t="s">
        <v>12</v>
      </c>
      <c r="F18" s="9">
        <f>F17/F16</f>
        <v>0.9983876615123363</v>
      </c>
      <c r="J18" s="20"/>
      <c r="K18" s="27" t="s">
        <v>83</v>
      </c>
      <c r="L18" s="28">
        <f>SUM(L7:L17)</f>
        <v>21.21</v>
      </c>
      <c r="M18" s="35">
        <f>SUM(M7:M17)</f>
        <v>2178.0324174</v>
      </c>
    </row>
    <row r="19" spans="1:11" ht="12.75">
      <c r="A19" t="s">
        <v>103</v>
      </c>
      <c r="F19" s="5">
        <v>705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37003.51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110</v>
      </c>
      <c r="L22" s="25">
        <v>4.83</v>
      </c>
      <c r="M22" s="34">
        <f>L22*81.37*1.15*1.262</f>
        <v>570.3857172300001</v>
      </c>
    </row>
    <row r="23" spans="10:13" ht="12.75">
      <c r="J23" s="20">
        <v>2</v>
      </c>
      <c r="K23" s="20" t="s">
        <v>111</v>
      </c>
      <c r="L23" s="25">
        <v>14.6</v>
      </c>
      <c r="M23" s="34">
        <f>L23*81.37*1.262</f>
        <v>1499.2585239999999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118</v>
      </c>
      <c r="L24" s="25">
        <v>0.21</v>
      </c>
      <c r="M24" s="34">
        <f aca="true" t="shared" si="0" ref="M23:M31">L24*81.37*1.15*1.262</f>
        <v>24.79937901</v>
      </c>
    </row>
    <row r="25" spans="1:13" ht="12.75">
      <c r="A25" t="s">
        <v>16</v>
      </c>
      <c r="D25" t="s">
        <v>104</v>
      </c>
      <c r="F25" s="11">
        <v>3807.45</v>
      </c>
      <c r="J25" s="20">
        <v>4</v>
      </c>
      <c r="K25" s="20" t="s">
        <v>121</v>
      </c>
      <c r="L25" s="25">
        <v>4.83</v>
      </c>
      <c r="M25" s="34">
        <f t="shared" si="0"/>
        <v>570.3857172300001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443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0" t="s">
        <v>83</v>
      </c>
      <c r="L32" s="28">
        <f>SUM(L22:L31)</f>
        <v>24.47</v>
      </c>
      <c r="M32" s="35">
        <f>SUM(M22:M31)</f>
        <v>2664.8293374699997</v>
      </c>
    </row>
    <row r="33" spans="1:11" ht="12.75">
      <c r="A33" s="5" t="s">
        <v>26</v>
      </c>
      <c r="B33">
        <v>3936.1</v>
      </c>
      <c r="C33" t="s">
        <v>19</v>
      </c>
      <c r="D33" s="5">
        <v>0.42</v>
      </c>
      <c r="E33" t="s">
        <v>20</v>
      </c>
      <c r="F33" s="5">
        <v>0</v>
      </c>
      <c r="K33" s="31" t="s">
        <v>87</v>
      </c>
    </row>
    <row r="34" spans="10:13" ht="12.75">
      <c r="J34" s="22" t="s">
        <v>60</v>
      </c>
      <c r="K34" s="22"/>
      <c r="L34" s="22" t="s">
        <v>63</v>
      </c>
      <c r="M34" s="22" t="s">
        <v>66</v>
      </c>
    </row>
    <row r="35" spans="1:13" ht="12.75">
      <c r="A35" s="6" t="s">
        <v>27</v>
      </c>
      <c r="D35" t="s">
        <v>105</v>
      </c>
      <c r="J35" s="23" t="s">
        <v>61</v>
      </c>
      <c r="K35" s="23" t="s">
        <v>62</v>
      </c>
      <c r="L35" s="23" t="s">
        <v>85</v>
      </c>
      <c r="M35" s="23" t="s">
        <v>67</v>
      </c>
    </row>
    <row r="36" spans="2:13" ht="12.75">
      <c r="B36">
        <v>473</v>
      </c>
      <c r="C36" t="s">
        <v>19</v>
      </c>
      <c r="D36" s="5">
        <v>6.17</v>
      </c>
      <c r="E36" t="s">
        <v>20</v>
      </c>
      <c r="F36" s="5">
        <v>2715.32</v>
      </c>
      <c r="J36" s="20">
        <v>1</v>
      </c>
      <c r="K36" s="20"/>
      <c r="L36" s="35">
        <f>M36/60.97/1.142</f>
        <v>0</v>
      </c>
      <c r="M36" s="28">
        <v>0</v>
      </c>
    </row>
    <row r="37" ht="12.75">
      <c r="K37" s="1" t="s">
        <v>88</v>
      </c>
    </row>
    <row r="38" spans="1:13" ht="12.75">
      <c r="A38" t="s">
        <v>28</v>
      </c>
      <c r="J38" s="22" t="s">
        <v>60</v>
      </c>
      <c r="K38" s="22"/>
      <c r="L38" s="22" t="s">
        <v>89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/>
      <c r="M39" s="23" t="s">
        <v>90</v>
      </c>
    </row>
    <row r="40" spans="2:13" ht="12.75">
      <c r="B40">
        <v>3473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 t="s">
        <v>112</v>
      </c>
      <c r="L40" s="25" t="s">
        <v>113</v>
      </c>
      <c r="M40" s="25">
        <v>580</v>
      </c>
    </row>
    <row r="41" spans="1:13" ht="12.75">
      <c r="A41" s="4" t="s">
        <v>57</v>
      </c>
      <c r="F41" s="33">
        <f>F25+F36+F40</f>
        <v>6522.77</v>
      </c>
      <c r="J41" s="20">
        <v>2</v>
      </c>
      <c r="K41" s="20" t="s">
        <v>114</v>
      </c>
      <c r="L41" s="25" t="s">
        <v>115</v>
      </c>
      <c r="M41" s="25">
        <v>24</v>
      </c>
    </row>
    <row r="42" spans="1:13" ht="12.75">
      <c r="A42" s="4" t="s">
        <v>31</v>
      </c>
      <c r="J42" s="20">
        <v>3</v>
      </c>
      <c r="K42" s="20" t="s">
        <v>116</v>
      </c>
      <c r="L42" s="25" t="s">
        <v>117</v>
      </c>
      <c r="M42" s="25">
        <v>60</v>
      </c>
    </row>
    <row r="43" spans="10:13" ht="12.75">
      <c r="J43" s="20">
        <v>4</v>
      </c>
      <c r="K43" s="20" t="s">
        <v>119</v>
      </c>
      <c r="L43" s="25" t="s">
        <v>120</v>
      </c>
      <c r="M43" s="25">
        <v>17.04</v>
      </c>
    </row>
    <row r="44" spans="1:13" ht="12.75">
      <c r="A44" t="s">
        <v>32</v>
      </c>
      <c r="C44" s="13" t="s">
        <v>109</v>
      </c>
      <c r="D44" s="46"/>
      <c r="E44" s="13"/>
      <c r="F44" s="11">
        <v>9293</v>
      </c>
      <c r="J44" s="20">
        <v>5</v>
      </c>
      <c r="K44" s="20" t="s">
        <v>122</v>
      </c>
      <c r="L44" s="25" t="s">
        <v>123</v>
      </c>
      <c r="M44" s="25">
        <v>61.7</v>
      </c>
    </row>
    <row r="45" spans="2:13" ht="12.75">
      <c r="B45">
        <v>3473</v>
      </c>
      <c r="C45" t="s">
        <v>93</v>
      </c>
      <c r="D45" s="36"/>
      <c r="E45">
        <v>76.53</v>
      </c>
      <c r="F45" s="11">
        <v>2549</v>
      </c>
      <c r="J45" s="20">
        <v>6</v>
      </c>
      <c r="K45" s="20" t="s">
        <v>124</v>
      </c>
      <c r="L45" s="25" t="s">
        <v>125</v>
      </c>
      <c r="M45" s="25">
        <v>30.85</v>
      </c>
    </row>
    <row r="46" spans="1:13" ht="12.75">
      <c r="A46" t="s">
        <v>33</v>
      </c>
      <c r="J46" s="20">
        <v>7</v>
      </c>
      <c r="K46" s="20"/>
      <c r="L46" s="25"/>
      <c r="M46" s="25"/>
    </row>
    <row r="47" spans="2:13" ht="12.75">
      <c r="B47">
        <v>3473</v>
      </c>
      <c r="C47" t="s">
        <v>93</v>
      </c>
      <c r="D47" s="36"/>
      <c r="E47">
        <v>28.05</v>
      </c>
      <c r="F47" s="11">
        <v>989</v>
      </c>
      <c r="J47" s="20">
        <v>8</v>
      </c>
      <c r="K47" s="20"/>
      <c r="L47" s="25"/>
      <c r="M47" s="25"/>
    </row>
    <row r="48" spans="1:13" ht="12.75">
      <c r="A48" t="s">
        <v>34</v>
      </c>
      <c r="J48" s="20">
        <v>9</v>
      </c>
      <c r="K48" s="20"/>
      <c r="L48" s="25"/>
      <c r="M48" s="25"/>
    </row>
    <row r="49" spans="2:13" ht="12.75">
      <c r="B49">
        <f>F49/D49</f>
        <v>659</v>
      </c>
      <c r="C49" t="s">
        <v>35</v>
      </c>
      <c r="D49" s="5">
        <v>2.73</v>
      </c>
      <c r="E49" t="s">
        <v>20</v>
      </c>
      <c r="F49" s="5">
        <v>1799.07</v>
      </c>
      <c r="J49" s="20"/>
      <c r="K49" s="20"/>
      <c r="L49" s="32" t="s">
        <v>91</v>
      </c>
      <c r="M49" s="35">
        <f>SUM(M40:M48)</f>
        <v>773.59</v>
      </c>
    </row>
    <row r="50" ht="12.75">
      <c r="A50" t="s">
        <v>36</v>
      </c>
    </row>
    <row r="51" spans="2:6" ht="12.75">
      <c r="B51">
        <v>952.3</v>
      </c>
      <c r="C51" t="s">
        <v>19</v>
      </c>
      <c r="D51" s="5">
        <v>0.07</v>
      </c>
      <c r="E51" t="s">
        <v>20</v>
      </c>
      <c r="F51" s="11">
        <f>B51*D51</f>
        <v>66.661</v>
      </c>
    </row>
    <row r="52" spans="1:6" ht="12.75">
      <c r="A52" t="s">
        <v>37</v>
      </c>
      <c r="B52">
        <v>3473</v>
      </c>
      <c r="C52" t="s">
        <v>19</v>
      </c>
      <c r="D52" s="5">
        <v>0.1</v>
      </c>
      <c r="E52" t="s">
        <v>20</v>
      </c>
      <c r="F52" s="5">
        <f>B52*D52</f>
        <v>347.3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3">
        <f>SUM(F44:F54)</f>
        <v>15044.030999999999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150029</v>
      </c>
      <c r="D59">
        <v>218626.3</v>
      </c>
      <c r="E59">
        <v>3473</v>
      </c>
      <c r="F59" s="37">
        <f>C59/D59*E59</f>
        <v>2383.2938534842333</v>
      </c>
    </row>
    <row r="60" spans="1:6" ht="12.75">
      <c r="A60" t="s">
        <v>42</v>
      </c>
      <c r="C60">
        <v>137133</v>
      </c>
      <c r="D60">
        <v>218626.3</v>
      </c>
      <c r="E60">
        <v>3473</v>
      </c>
      <c r="F60" s="37">
        <f>C60/D60*E60</f>
        <v>2178.4337428753997</v>
      </c>
    </row>
    <row r="61" spans="1:6" ht="12.75">
      <c r="A61" t="s">
        <v>43</v>
      </c>
      <c r="F61" s="5">
        <v>2664.83</v>
      </c>
    </row>
    <row r="62" spans="1:6" ht="12.75">
      <c r="A62" t="s">
        <v>100</v>
      </c>
      <c r="F62" s="5"/>
    </row>
    <row r="63" spans="2:6" ht="12.75">
      <c r="B63">
        <v>3473</v>
      </c>
      <c r="C63" t="s">
        <v>19</v>
      </c>
      <c r="D63" s="5">
        <v>0.05</v>
      </c>
      <c r="E63" t="s">
        <v>20</v>
      </c>
      <c r="F63" s="11">
        <f>B63*D63</f>
        <v>173.65</v>
      </c>
    </row>
    <row r="64" spans="1:6" ht="12.75">
      <c r="A64" t="s">
        <v>44</v>
      </c>
      <c r="F64" s="5">
        <v>773.59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3473</v>
      </c>
      <c r="C67" t="s">
        <v>19</v>
      </c>
      <c r="D67" s="11">
        <v>0.21</v>
      </c>
      <c r="E67" t="s">
        <v>20</v>
      </c>
      <c r="F67" s="11">
        <f>B67*D67</f>
        <v>729.3299999999999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8903.127596359633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3473</v>
      </c>
      <c r="C72" t="s">
        <v>93</v>
      </c>
      <c r="F72" s="11">
        <v>521</v>
      </c>
    </row>
    <row r="73" spans="1:6" ht="12.75">
      <c r="A73" t="s">
        <v>51</v>
      </c>
      <c r="F73" s="5"/>
    </row>
    <row r="74" spans="1:6" ht="12.75">
      <c r="A74" s="7" t="s">
        <v>102</v>
      </c>
      <c r="F74" s="5"/>
    </row>
    <row r="75" spans="2:6" ht="12.75">
      <c r="B75">
        <v>3473</v>
      </c>
      <c r="C75" t="s">
        <v>19</v>
      </c>
      <c r="D75" s="11">
        <v>0.81</v>
      </c>
      <c r="E75" t="s">
        <v>20</v>
      </c>
      <c r="F75" s="11">
        <f>B75*D75</f>
        <v>2813.13</v>
      </c>
    </row>
    <row r="76" spans="1:6" ht="12.75">
      <c r="A76" s="4" t="s">
        <v>52</v>
      </c>
      <c r="F76" s="33">
        <f>F72+F75</f>
        <v>3334.13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3473</v>
      </c>
      <c r="C80" t="s">
        <v>19</v>
      </c>
      <c r="D80" s="11">
        <v>2</v>
      </c>
      <c r="E80" t="s">
        <v>20</v>
      </c>
      <c r="F80" s="11">
        <f>B80*D80</f>
        <v>6946</v>
      </c>
      <c r="G80" s="7"/>
      <c r="H80" s="7"/>
      <c r="I80" s="7"/>
    </row>
    <row r="81" spans="1:6" ht="12.75">
      <c r="A81" s="4" t="s">
        <v>55</v>
      </c>
      <c r="F81" s="8">
        <f>SUM(F80)</f>
        <v>6946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40750.05859635963</v>
      </c>
    </row>
    <row r="84" ht="12.75">
      <c r="F84" s="5"/>
    </row>
    <row r="85" spans="1:6" ht="12.75">
      <c r="A85" s="1" t="s">
        <v>58</v>
      </c>
      <c r="B85" s="39">
        <v>0.008</v>
      </c>
      <c r="C85" s="1"/>
      <c r="D85" s="1"/>
      <c r="E85" s="1"/>
      <c r="F85" s="33">
        <f>F83*0.8%</f>
        <v>326.00046877087703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38">
        <f>F83+F85</f>
        <v>41076.05906513051</v>
      </c>
    </row>
    <row r="88" spans="2:6" ht="12.75">
      <c r="B88" s="40" t="s">
        <v>96</v>
      </c>
      <c r="C88" s="41" t="s">
        <v>97</v>
      </c>
      <c r="D88" s="22" t="s">
        <v>98</v>
      </c>
      <c r="E88" s="22" t="s">
        <v>99</v>
      </c>
      <c r="F88" s="44" t="s">
        <v>106</v>
      </c>
    </row>
    <row r="89" spans="1:6" ht="12.75">
      <c r="A89" s="13"/>
      <c r="B89" s="42">
        <v>40603</v>
      </c>
      <c r="C89" s="43">
        <v>57348</v>
      </c>
      <c r="D89" s="23">
        <v>37004</v>
      </c>
      <c r="E89" s="23">
        <v>41076</v>
      </c>
      <c r="F89" s="45">
        <f>C89+D89-E89</f>
        <v>53276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2011-05-20T10:44:55Z</dcterms:modified>
  <cp:category/>
  <cp:version/>
  <cp:contentType/>
  <cp:contentStatus/>
</cp:coreProperties>
</file>