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<sst xmlns="http://schemas.openxmlformats.org/spreadsheetml/2006/main" count="161" uniqueCount="116">
  <si>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</si>
  <si>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</si>
  <si>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</si>
  <si>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</si>
  <si>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</si>
  <si>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</si>
  <si>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</si>
  <si>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</si>
  <si>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</si>
  <si>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</si>
  <si>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</si>
  <si>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</si>
  <si>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</si>
  <si>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</si>
  <si>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</si>
  <si>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</si>
  <si>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</si>
  <si>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</si>
  <si>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</si>
  <si>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</si>
  <si>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</si>
  <si>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</si>
  <si>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</si>
  <si>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</si>
  <si>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</si>
  <si>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</si>
  <si>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</si>
  <si>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</si>
  <si>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</si>
  <si>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</si>
  <si>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</si>
  <si>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</si>
  <si>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</si>
  <si>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</si>
  <si>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</si>
  <si>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</si>
  <si>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</si>
  <si>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</si>
  <si>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</si>
  <si>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</si>
  <si>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</si>
  <si>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</si>
  <si>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</si>
  <si>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</si>
  <si>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</si>
  <si>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</si>
  <si>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</si>
  <si>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</si>
  <si>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</si>
  <si>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</si>
  <si>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</si>
  <si>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</si>
  <si>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</si>
  <si>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</si>
  <si>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</si>
  <si>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</si>
  <si>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</si>
  <si>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</si>
  <si>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</si>
  <si>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</si>
  <si>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</si>
  <si>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</si>
  <si>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</si>
  <si>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</si>
  <si>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</si>
  <si>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</si>
  <si>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</si>
  <si>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</si>
  <si>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</si>
  <si>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</si>
  <si>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</si>
  <si>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</si>
  <si>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</si>
  <si>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</si>
  <si>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</si>
  <si>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</si>
  <si>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</si>
  <si>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</si>
  <si>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</si>
  <si>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</si>
  <si>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</si>
  <si>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</si>
  <si>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</si>
  <si>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</si>
  <si>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</si>
  <si>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</si>
  <si>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</si>
  <si>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</si>
  <si>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</si>
  <si>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</si>
  <si>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</si>
  <si>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</si>
  <si>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</si>
  <si>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</si>
  <si>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</si>
  <si>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</si>
  <si>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</si>
  <si>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</si>
  <si>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</si>
  <si>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</si>
  <si>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</si>
  <si>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1,1 ставка</t>
  </si>
  <si>
    <t>0,5 ставки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</si>
  <si>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</si>
  <si>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</si>
  <si>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</si>
  <si>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</si>
  <si>
    <t>Смена вентиля Д 15 (1шт)</t>
  </si>
  <si>
    <t>Вентиль Д 15</t>
  </si>
  <si>
    <t>1шт</t>
  </si>
  <si>
    <t>Смена ламп (4шт)</t>
  </si>
  <si>
    <t>Лампа</t>
  </si>
  <si>
    <t>4шт</t>
  </si>
  <si>
    <t>Смена эл.провода (45мп)</t>
  </si>
  <si>
    <t>Эл.провод</t>
  </si>
  <si>
    <t>45мп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</si>
</sst>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3937</v>
      </c>
      <c r="F7" t="s">
        <v>90</v>
      </c>
      <c r="J7" s="15"/>
      <c r="K7" s="15" t="s">
        <v>67</v>
      </c>
      <c r="L7" s="21">
        <v>10</v>
      </c>
      <c r="M7" s="33">
        <f>L7*81.37*1.262</f>
        <v>1026.8894</v>
      </c>
    </row>
    <row r="8" spans="1:13" ht="12.75">
      <c r="A8" t="s">
        <v>3</v>
      </c>
      <c r="E8">
        <v>1000.5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1060.9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4541.6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410.8</v>
      </c>
      <c r="F12" t="s">
        <v>90</v>
      </c>
      <c r="J12" s="16"/>
      <c r="K12" s="18" t="s">
        <v>71</v>
      </c>
      <c r="L12" s="23">
        <v>10</v>
      </c>
      <c r="M12" s="33">
        <f>L12*81.37*1.262</f>
        <v>1026.8894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82438.78</v>
      </c>
      <c r="J16" s="15" t="s">
        <v>77</v>
      </c>
      <c r="K16" s="26" t="s">
        <v>78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74892.58</v>
      </c>
      <c r="J17" s="16" t="s">
        <v>79</v>
      </c>
      <c r="K17" s="18" t="s">
        <v>80</v>
      </c>
      <c r="L17" s="23">
        <v>10.37</v>
      </c>
      <c r="M17" s="33">
        <f>L17*81.37*1.262</f>
        <v>1064.8843078</v>
      </c>
    </row>
    <row r="18" spans="2:13" ht="12.75">
      <c r="B18" t="s">
        <v>11</v>
      </c>
      <c r="F18" s="9">
        <f>F17/F16</f>
        <v>0.908462983076654</v>
      </c>
      <c r="J18" s="20"/>
      <c r="K18" s="27" t="s">
        <v>81</v>
      </c>
      <c r="L18" s="28">
        <f>SUM(L7:L17)</f>
        <v>40.37</v>
      </c>
      <c r="M18" s="34">
        <f>SUM(M7:M17)</f>
        <v>4145.5525078</v>
      </c>
    </row>
    <row r="19" spans="1:11" ht="12.75">
      <c r="A19" t="s">
        <v>100</v>
      </c>
      <c r="F19" s="11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75132.58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107</v>
      </c>
      <c r="L23" s="25">
        <v>0.81</v>
      </c>
      <c r="M23" s="33">
        <f aca="true" t="shared" si="0" ref="M23:M32">L23*81.37*1.15*1.262</f>
        <v>95.65474761000002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110</v>
      </c>
      <c r="L24" s="25">
        <v>0.28</v>
      </c>
      <c r="M24" s="33">
        <f t="shared" si="0"/>
        <v>33.065838680000006</v>
      </c>
    </row>
    <row r="25" spans="1:13" ht="12.75">
      <c r="A25" t="s">
        <v>15</v>
      </c>
      <c r="D25" t="s">
        <v>101</v>
      </c>
      <c r="F25" s="11">
        <v>11966.28</v>
      </c>
      <c r="J25" s="20">
        <v>4</v>
      </c>
      <c r="K25" s="43" t="s">
        <v>113</v>
      </c>
      <c r="L25" s="25">
        <v>8.55</v>
      </c>
      <c r="M25" s="33">
        <f t="shared" si="0"/>
        <v>1009.6890025499999</v>
      </c>
    </row>
    <row r="26" spans="1:13" ht="12.75">
      <c r="A26" t="s">
        <v>16</v>
      </c>
      <c r="J26" s="20">
        <v>5</v>
      </c>
      <c r="K26" s="43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43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1060.9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4541.6</v>
      </c>
      <c r="C33" t="s">
        <v>18</v>
      </c>
      <c r="D33" s="5">
        <v>0.42</v>
      </c>
      <c r="E33" t="s">
        <v>19</v>
      </c>
      <c r="F33" s="5">
        <v>0</v>
      </c>
      <c r="J33" s="20"/>
      <c r="K33" s="30" t="s">
        <v>81</v>
      </c>
      <c r="L33" s="28">
        <f>SUM(L22:L32)</f>
        <v>19.3</v>
      </c>
      <c r="M33" s="34">
        <f>SUM(M22:M32)</f>
        <v>2279.1810233</v>
      </c>
    </row>
    <row r="34" ht="12.75">
      <c r="K34" s="1" t="s">
        <v>85</v>
      </c>
    </row>
    <row r="35" spans="1:13" ht="12.75">
      <c r="A35" s="6" t="s">
        <v>26</v>
      </c>
      <c r="D35" t="s">
        <v>102</v>
      </c>
      <c r="J35" s="22" t="s">
        <v>58</v>
      </c>
      <c r="K35" s="22"/>
      <c r="L35" s="22" t="s">
        <v>86</v>
      </c>
      <c r="M35" s="22" t="s">
        <v>64</v>
      </c>
    </row>
    <row r="36" spans="2:13" ht="12.75">
      <c r="B36">
        <v>410.8</v>
      </c>
      <c r="C36" t="s">
        <v>18</v>
      </c>
      <c r="D36" s="5">
        <v>6.17</v>
      </c>
      <c r="E36" t="s">
        <v>19</v>
      </c>
      <c r="F36" s="5">
        <v>4866.28</v>
      </c>
      <c r="J36" s="23" t="s">
        <v>59</v>
      </c>
      <c r="K36" s="23" t="s">
        <v>60</v>
      </c>
      <c r="L36" s="23"/>
      <c r="M36" s="23" t="s">
        <v>87</v>
      </c>
    </row>
    <row r="37" spans="10:13" ht="12.75">
      <c r="J37" s="20">
        <v>1</v>
      </c>
      <c r="K37" s="20" t="s">
        <v>108</v>
      </c>
      <c r="L37" s="25" t="s">
        <v>109</v>
      </c>
      <c r="M37" s="25">
        <v>135</v>
      </c>
    </row>
    <row r="38" spans="1:13" ht="12.75">
      <c r="A38" t="s">
        <v>27</v>
      </c>
      <c r="J38" s="20">
        <v>2</v>
      </c>
      <c r="K38" s="20" t="s">
        <v>111</v>
      </c>
      <c r="L38" s="25" t="s">
        <v>112</v>
      </c>
      <c r="M38" s="25">
        <v>22.72</v>
      </c>
    </row>
    <row r="39" spans="1:13" ht="12.75">
      <c r="A39" s="7" t="s">
        <v>28</v>
      </c>
      <c r="B39" s="7"/>
      <c r="C39" s="7" t="s">
        <v>29</v>
      </c>
      <c r="D39" s="7"/>
      <c r="J39" s="20">
        <v>3</v>
      </c>
      <c r="K39" s="20" t="s">
        <v>114</v>
      </c>
      <c r="L39" s="25" t="s">
        <v>115</v>
      </c>
      <c r="M39" s="25">
        <v>171</v>
      </c>
    </row>
    <row r="40" spans="2:13" ht="12.75">
      <c r="B40">
        <v>3937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55</v>
      </c>
      <c r="F41" s="32">
        <f>F25+F36+F40</f>
        <v>16832.56</v>
      </c>
      <c r="J41" s="20">
        <v>5</v>
      </c>
      <c r="K41" s="20"/>
      <c r="L41" s="25"/>
      <c r="M41" s="25"/>
    </row>
    <row r="42" spans="1:13" ht="12.75">
      <c r="A42" s="4" t="s">
        <v>30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31</v>
      </c>
      <c r="C44" s="13"/>
      <c r="D44" s="44"/>
      <c r="E44" s="13"/>
      <c r="F44" s="11"/>
      <c r="J44" s="20"/>
      <c r="K44" s="20"/>
      <c r="L44" s="31" t="s">
        <v>88</v>
      </c>
      <c r="M44" s="34">
        <f>SUM(M37:M43)</f>
        <v>328.72</v>
      </c>
    </row>
    <row r="45" spans="2:6" ht="12.75">
      <c r="B45">
        <v>3937</v>
      </c>
      <c r="C45" t="s">
        <v>90</v>
      </c>
      <c r="D45" s="35"/>
      <c r="E45">
        <v>76.53</v>
      </c>
      <c r="F45" s="11">
        <v>5724</v>
      </c>
    </row>
    <row r="46" ht="12.75">
      <c r="A46" t="s">
        <v>32</v>
      </c>
    </row>
    <row r="47" spans="2:6" ht="12.75">
      <c r="B47">
        <v>3937</v>
      </c>
      <c r="C47" t="s">
        <v>90</v>
      </c>
      <c r="D47" s="35"/>
      <c r="E47">
        <v>28.05</v>
      </c>
      <c r="F47" s="11">
        <v>2240</v>
      </c>
    </row>
    <row r="48" spans="1:6" ht="12.75">
      <c r="A48" t="s">
        <v>33</v>
      </c>
      <c r="F48" s="5"/>
    </row>
    <row r="49" spans="2:6" ht="12.75">
      <c r="B49">
        <f>F49/D49</f>
        <v>740</v>
      </c>
      <c r="C49" t="s">
        <v>34</v>
      </c>
      <c r="D49" s="5">
        <v>2.73</v>
      </c>
      <c r="E49" t="s">
        <v>19</v>
      </c>
      <c r="F49" s="5">
        <v>2020.2</v>
      </c>
    </row>
    <row r="50" ht="12.75">
      <c r="A50" t="s">
        <v>35</v>
      </c>
    </row>
    <row r="51" spans="2:6" ht="12.75">
      <c r="B51">
        <v>1000.5</v>
      </c>
      <c r="C51" t="s">
        <v>18</v>
      </c>
      <c r="D51" s="5">
        <v>0.08</v>
      </c>
      <c r="E51" t="s">
        <v>19</v>
      </c>
      <c r="F51" s="11">
        <f>B51*D51</f>
        <v>80.04</v>
      </c>
    </row>
    <row r="52" spans="1:6" ht="12.75">
      <c r="A52" t="s">
        <v>36</v>
      </c>
      <c r="B52">
        <v>3937</v>
      </c>
      <c r="C52" t="s">
        <v>18</v>
      </c>
      <c r="D52" s="5">
        <v>0</v>
      </c>
      <c r="E52" t="s">
        <v>19</v>
      </c>
      <c r="F52" s="5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SUM(F44:F54)</f>
        <v>10064.240000000002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3937</v>
      </c>
      <c r="F59" s="36">
        <f>C59/D59*E59</f>
        <v>5306.13111367796</v>
      </c>
    </row>
    <row r="60" spans="1:6" ht="12.75">
      <c r="A60" t="s">
        <v>41</v>
      </c>
      <c r="C60">
        <v>230866</v>
      </c>
      <c r="D60">
        <v>219205.2</v>
      </c>
      <c r="E60">
        <v>3937</v>
      </c>
      <c r="F60" s="36">
        <f>C60/D60*E60</f>
        <v>4146.431936833615</v>
      </c>
    </row>
    <row r="61" spans="1:6" ht="12.75">
      <c r="A61" t="s">
        <v>42</v>
      </c>
      <c r="F61" s="11">
        <f>M33</f>
        <v>2279.1810233</v>
      </c>
    </row>
    <row r="62" spans="1:6" ht="12.75">
      <c r="A62" t="s">
        <v>97</v>
      </c>
      <c r="F62" s="5"/>
    </row>
    <row r="63" spans="2:6" ht="12.75">
      <c r="B63">
        <v>3937</v>
      </c>
      <c r="C63" t="s">
        <v>18</v>
      </c>
      <c r="D63" s="5">
        <v>0.1</v>
      </c>
      <c r="E63" t="s">
        <v>19</v>
      </c>
      <c r="F63" s="5">
        <f>B63*D63</f>
        <v>393.70000000000005</v>
      </c>
    </row>
    <row r="64" spans="1:6" ht="12.75">
      <c r="A64" t="s">
        <v>43</v>
      </c>
      <c r="F64" s="11">
        <f>M44</f>
        <v>328.72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3937</v>
      </c>
      <c r="C67" t="s">
        <v>18</v>
      </c>
      <c r="D67" s="11">
        <v>0.4</v>
      </c>
      <c r="E67" t="s">
        <v>19</v>
      </c>
      <c r="F67" s="11">
        <f>B67*D67</f>
        <v>1574.8000000000002</v>
      </c>
    </row>
    <row r="68" spans="1:6" ht="12.75">
      <c r="A68" s="4" t="s">
        <v>46</v>
      </c>
      <c r="B68" s="10"/>
      <c r="C68" s="10"/>
      <c r="F68" s="32">
        <f>SUM(F59:F67)</f>
        <v>14028.964073811574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3937</v>
      </c>
      <c r="C71" t="s">
        <v>90</v>
      </c>
      <c r="F71" s="11">
        <v>1339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3937</v>
      </c>
      <c r="C74" t="s">
        <v>18</v>
      </c>
      <c r="D74" s="11">
        <v>1.32</v>
      </c>
      <c r="E74" t="s">
        <v>19</v>
      </c>
      <c r="F74" s="11">
        <f>B74*D74</f>
        <v>5196.84</v>
      </c>
    </row>
    <row r="75" spans="1:6" ht="12.75">
      <c r="A75" s="4" t="s">
        <v>50</v>
      </c>
      <c r="F75" s="32">
        <f>F71+F74</f>
        <v>6535.84</v>
      </c>
    </row>
    <row r="76" ht="12.75">
      <c r="F76" s="5"/>
    </row>
    <row r="77" spans="1:6" ht="12.75">
      <c r="A77" s="4" t="s">
        <v>51</v>
      </c>
      <c r="F77" s="5"/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3937</v>
      </c>
      <c r="C79" t="s">
        <v>18</v>
      </c>
      <c r="D79" s="11">
        <v>2.8</v>
      </c>
      <c r="E79" t="s">
        <v>19</v>
      </c>
      <c r="F79" s="11">
        <f>B79*D79</f>
        <v>11023.599999999999</v>
      </c>
    </row>
    <row r="80" spans="1:9" ht="12.75">
      <c r="A80" s="4" t="s">
        <v>53</v>
      </c>
      <c r="F80" s="8">
        <f>SUM(F79)</f>
        <v>11023.599999999999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58485.20407381157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467.88163259049253</v>
      </c>
    </row>
    <row r="86" spans="1:6" ht="15">
      <c r="A86" s="12" t="s">
        <v>57</v>
      </c>
      <c r="B86" s="12"/>
      <c r="C86" s="12"/>
      <c r="D86" s="12"/>
      <c r="E86" s="12"/>
      <c r="F86" s="45">
        <f>F82+F84</f>
        <v>58953.08570640206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28051</v>
      </c>
      <c r="D88" s="23">
        <v>75133</v>
      </c>
      <c r="E88" s="46">
        <f>F86</f>
        <v>58953.08570640206</v>
      </c>
      <c r="F88" s="47">
        <f>C88+D88-E88</f>
        <v>44230.91429359794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2011-11-22T10:10:59Z</dcterms:modified>
  <cp:category/>
  <cp:version/>
  <cp:contentType/>
  <cp:contentStatus/>
</cp:coreProperties>
</file>