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<sst xmlns="http://schemas.openxmlformats.org/spreadsheetml/2006/main" count="140" uniqueCount="114">
  <si>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</si>
  <si>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</si>
  <si>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</si>
  <si>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</si>
  <si>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</si>
  <si>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</si>
  <si>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</si>
  <si>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</si>
  <si>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</si>
  <si>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</si>
  <si>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</si>
  <si>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</si>
  <si>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</si>
  <si>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</si>
  <si>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</si>
  <si>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</si>
  <si>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</si>
  <si>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</si>
  <si>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</si>
  <si>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</si>
  <si>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</si>
  <si>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</si>
  <si>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</si>
  <si>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</si>
  <si>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</si>
  <si>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</si>
  <si>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</si>
  <si>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</si>
  <si>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</si>
  <si>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</si>
  <si>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</si>
  <si>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</si>
  <si>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</si>
  <si>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</si>
  <si>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</si>
  <si>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</si>
  <si>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</si>
  <si>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</si>
  <si>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</si>
  <si>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</si>
  <si>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</si>
  <si>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</si>
  <si>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</si>
  <si>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</si>
  <si>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</si>
  <si>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</si>
  <si>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</si>
  <si>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</si>
  <si>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</si>
  <si>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</si>
  <si>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</si>
  <si>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</si>
  <si>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</si>
  <si>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</si>
  <si>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</si>
  <si>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</si>
  <si>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</si>
  <si>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</si>
  <si>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</si>
  <si>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</si>
  <si>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</si>
  <si>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</si>
  <si>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</si>
  <si>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</si>
  <si>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</si>
  <si>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</si>
  <si>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</si>
  <si>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</si>
  <si>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</si>
  <si>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</si>
  <si>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</si>
  <si>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</si>
  <si>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</si>
  <si>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</si>
  <si>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</si>
  <si>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</si>
  <si>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</si>
  <si>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</si>
  <si>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</si>
  <si>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</si>
  <si>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</si>
  <si>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</si>
  <si>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</si>
  <si>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</si>
  <si>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</si>
  <si>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</si>
  <si>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</si>
  <si>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</si>
  <si>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</si>
  <si>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</si>
  <si>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</si>
  <si>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1,3 ставки</t>
  </si>
  <si>
    <t>0,4 ставки</t>
  </si>
  <si>
    <t xml:space="preserve">         за</t>
  </si>
  <si>
    <t>Лампа</t>
  </si>
  <si>
    <t>1.2 Аренда (Спарк, Медиа-Маркет,интер-телеком)</t>
  </si>
  <si>
    <t>ост.на 01.01.</t>
  </si>
  <si>
    <t>декабрь</t>
  </si>
  <si>
    <t xml:space="preserve">                    за декабрь  2011 г.</t>
  </si>
  <si>
    <t>3.  Материалы</t>
  </si>
  <si>
    <t>Прочистка канализации</t>
  </si>
  <si>
    <t>Смена труб Д 32 (2,5м)</t>
  </si>
  <si>
    <t>Труба Д 32</t>
  </si>
  <si>
    <t>2,5мп</t>
  </si>
  <si>
    <t>Установка и украшение елки</t>
  </si>
  <si>
    <t>Пленка для украшения</t>
  </si>
  <si>
    <t>Смена ламп (6шт)</t>
  </si>
  <si>
    <t>6шт</t>
  </si>
  <si>
    <t>Ремонт эл.щита (3шт)</t>
  </si>
  <si>
    <t>АЗС</t>
  </si>
  <si>
    <t>5шт</t>
  </si>
  <si>
    <t>Прокладка эл.провода (5мп)</t>
  </si>
  <si>
    <t>Эл.провод</t>
  </si>
  <si>
    <t>5мп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</si>
</sst>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93</v>
      </c>
      <c r="C3" s="8" t="s">
        <v>97</v>
      </c>
      <c r="D3" s="1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5945.5</v>
      </c>
      <c r="F7" t="s">
        <v>72</v>
      </c>
      <c r="J7" s="15"/>
      <c r="K7" s="15" t="s">
        <v>49</v>
      </c>
      <c r="L7" s="21">
        <v>6</v>
      </c>
      <c r="M7" s="33">
        <f>L7*81.377*1.262</f>
        <v>616.1866439999999</v>
      </c>
    </row>
    <row r="8" spans="1:13" ht="12.75">
      <c r="A8" t="s">
        <v>3</v>
      </c>
      <c r="E8">
        <v>1013.2</v>
      </c>
      <c r="F8" t="s">
        <v>72</v>
      </c>
      <c r="J8" s="16"/>
      <c r="K8" s="16" t="s">
        <v>50</v>
      </c>
      <c r="L8" s="23">
        <v>0</v>
      </c>
      <c r="M8" s="33">
        <f>L8*81.377*1.262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1175.5</v>
      </c>
      <c r="F10" t="s">
        <v>72</v>
      </c>
      <c r="J10" s="16"/>
      <c r="K10" s="18" t="s">
        <v>54</v>
      </c>
      <c r="L10" s="23">
        <v>6</v>
      </c>
      <c r="M10" s="33">
        <f>L10*81.377*1.262</f>
        <v>616.1866439999999</v>
      </c>
    </row>
    <row r="11" spans="1:13" ht="12.75">
      <c r="A11" t="s">
        <v>6</v>
      </c>
      <c r="E11">
        <v>5238.5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927</v>
      </c>
      <c r="F12" t="s">
        <v>72</v>
      </c>
      <c r="J12" s="16"/>
      <c r="K12" s="18" t="s">
        <v>53</v>
      </c>
      <c r="L12" s="23">
        <v>4</v>
      </c>
      <c r="M12" s="33">
        <f>L12*81.377*1.262</f>
        <v>410.791096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L13*81.377*1.262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L15*81.377*1.262</f>
        <v>0</v>
      </c>
    </row>
    <row r="16" spans="1:13" ht="12.75">
      <c r="A16" s="2" t="s">
        <v>9</v>
      </c>
      <c r="F16" s="11">
        <v>75134.38</v>
      </c>
      <c r="J16" s="15" t="s">
        <v>59</v>
      </c>
      <c r="K16" s="26" t="s">
        <v>60</v>
      </c>
      <c r="L16" s="21">
        <v>10</v>
      </c>
      <c r="M16" s="33">
        <f>L16*81.377*1.262</f>
        <v>1026.97774</v>
      </c>
    </row>
    <row r="17" spans="1:13" ht="12.75">
      <c r="A17" t="s">
        <v>10</v>
      </c>
      <c r="F17" s="5">
        <v>98508.6</v>
      </c>
      <c r="J17" s="16" t="s">
        <v>61</v>
      </c>
      <c r="K17" s="18" t="s">
        <v>62</v>
      </c>
      <c r="L17" s="23">
        <v>12.04</v>
      </c>
      <c r="M17" s="33">
        <f>L17*81.377*1.262</f>
        <v>1236.4811989599998</v>
      </c>
    </row>
    <row r="18" spans="2:13" ht="12.75">
      <c r="B18" t="s">
        <v>11</v>
      </c>
      <c r="F18" s="9">
        <f>F17/F16</f>
        <v>1.3110988604684035</v>
      </c>
      <c r="J18" s="20"/>
      <c r="K18" s="27" t="s">
        <v>63</v>
      </c>
      <c r="L18" s="28">
        <f>SUM(L7:L17)</f>
        <v>38.04</v>
      </c>
      <c r="M18" s="34">
        <f>SUM(M7:M17)</f>
        <v>3906.6233229599998</v>
      </c>
    </row>
    <row r="19" spans="1:11" ht="12.75">
      <c r="A19" t="s">
        <v>95</v>
      </c>
      <c r="F19" s="5">
        <v>770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99278.6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100</v>
      </c>
      <c r="L22" s="25">
        <v>9.66</v>
      </c>
      <c r="M22" s="33">
        <f>L22*81.377*1.15*1.262</f>
        <v>1140.869571366</v>
      </c>
    </row>
    <row r="23" spans="10:13" ht="12.75">
      <c r="J23" s="20">
        <v>2</v>
      </c>
      <c r="K23" s="20" t="s">
        <v>101</v>
      </c>
      <c r="L23" s="25">
        <v>2.88</v>
      </c>
      <c r="M23" s="33">
        <f aca="true" t="shared" si="0" ref="M23:M32">L23*81.377*1.15*1.262</f>
        <v>340.13502748799993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5">
        <v>4</v>
      </c>
      <c r="M24" s="33">
        <f t="shared" si="0"/>
        <v>472.4097603999999</v>
      </c>
    </row>
    <row r="25" spans="1:13" ht="12.75">
      <c r="A25" t="s">
        <v>15</v>
      </c>
      <c r="D25" t="s">
        <v>91</v>
      </c>
      <c r="F25" s="11">
        <v>7071</v>
      </c>
      <c r="J25" s="20">
        <v>4</v>
      </c>
      <c r="K25" s="20" t="s">
        <v>106</v>
      </c>
      <c r="L25" s="25">
        <v>0.42</v>
      </c>
      <c r="M25" s="33">
        <f t="shared" si="0"/>
        <v>49.603024841999996</v>
      </c>
    </row>
    <row r="26" spans="1:13" ht="12.75">
      <c r="A26" s="6" t="s">
        <v>18</v>
      </c>
      <c r="D26" t="s">
        <v>92</v>
      </c>
      <c r="F26" s="5">
        <v>1810</v>
      </c>
      <c r="J26" s="20">
        <v>5</v>
      </c>
      <c r="K26" s="20" t="s">
        <v>108</v>
      </c>
      <c r="L26" s="25">
        <v>14.49</v>
      </c>
      <c r="M26" s="33">
        <f t="shared" si="0"/>
        <v>1711.304357049</v>
      </c>
    </row>
    <row r="27" spans="1:13" ht="12.75">
      <c r="A27" s="6" t="s">
        <v>99</v>
      </c>
      <c r="F27" s="5">
        <v>1724.2</v>
      </c>
      <c r="J27" s="20">
        <v>6</v>
      </c>
      <c r="K27" s="20" t="s">
        <v>111</v>
      </c>
      <c r="L27" s="25">
        <v>0.95</v>
      </c>
      <c r="M27" s="33">
        <f t="shared" si="0"/>
        <v>112.197318095</v>
      </c>
    </row>
    <row r="28" spans="1:13" ht="12.75">
      <c r="A28" s="4" t="s">
        <v>37</v>
      </c>
      <c r="F28" s="32">
        <f>F25+F26+F27</f>
        <v>10605.2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20</v>
      </c>
      <c r="F30" s="11">
        <v>4181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21</v>
      </c>
      <c r="D31" s="6"/>
      <c r="E31" s="43"/>
      <c r="F31" s="11">
        <v>1621</v>
      </c>
      <c r="J31" s="20">
        <v>10</v>
      </c>
      <c r="K31" s="20"/>
      <c r="L31" s="25"/>
      <c r="M31" s="33">
        <f t="shared" si="0"/>
        <v>0</v>
      </c>
    </row>
    <row r="32" spans="1:13" ht="12.75">
      <c r="A32" t="s">
        <v>22</v>
      </c>
      <c r="J32" s="20">
        <v>11</v>
      </c>
      <c r="K32" s="20"/>
      <c r="L32" s="25"/>
      <c r="M32" s="33">
        <f t="shared" si="0"/>
        <v>0</v>
      </c>
    </row>
    <row r="33" spans="2:13" ht="12.75">
      <c r="B33">
        <f>F33/D33</f>
        <v>3308</v>
      </c>
      <c r="C33" t="s">
        <v>23</v>
      </c>
      <c r="D33" s="5">
        <v>2.73</v>
      </c>
      <c r="E33" t="s">
        <v>17</v>
      </c>
      <c r="F33" s="5">
        <v>9030.84</v>
      </c>
      <c r="J33" s="20"/>
      <c r="K33" s="30" t="s">
        <v>63</v>
      </c>
      <c r="L33" s="28">
        <f>SUM(L22:L32)</f>
        <v>32.400000000000006</v>
      </c>
      <c r="M33" s="34">
        <f>SUM(M22:M32)</f>
        <v>3826.5190592399995</v>
      </c>
    </row>
    <row r="34" spans="1:11" ht="12.75">
      <c r="A34" t="s">
        <v>24</v>
      </c>
      <c r="B34">
        <v>1013.2</v>
      </c>
      <c r="C34" t="s">
        <v>16</v>
      </c>
      <c r="D34" s="5">
        <v>0.066</v>
      </c>
      <c r="E34" t="s">
        <v>17</v>
      </c>
      <c r="F34" s="11">
        <f>B34*D34</f>
        <v>66.8712</v>
      </c>
      <c r="K34" s="1" t="s">
        <v>67</v>
      </c>
    </row>
    <row r="35" spans="1:13" ht="12.75">
      <c r="A35" t="s">
        <v>25</v>
      </c>
      <c r="B35">
        <v>5945.5</v>
      </c>
      <c r="C35" t="s">
        <v>16</v>
      </c>
      <c r="D35" s="5">
        <v>0.074</v>
      </c>
      <c r="E35" t="s">
        <v>17</v>
      </c>
      <c r="F35" s="11">
        <f>B35*D35</f>
        <v>439.967</v>
      </c>
      <c r="J35" s="22" t="s">
        <v>40</v>
      </c>
      <c r="K35" s="22"/>
      <c r="L35" s="22" t="s">
        <v>68</v>
      </c>
      <c r="M35" s="22" t="s">
        <v>46</v>
      </c>
    </row>
    <row r="36" spans="1:13" ht="12.75">
      <c r="A36" s="4" t="s">
        <v>26</v>
      </c>
      <c r="B36" s="10"/>
      <c r="C36" s="10"/>
      <c r="F36" s="32">
        <f>SUM(F30:F35)</f>
        <v>15339.6782</v>
      </c>
      <c r="J36" s="23" t="s">
        <v>41</v>
      </c>
      <c r="K36" s="23" t="s">
        <v>42</v>
      </c>
      <c r="L36" s="23"/>
      <c r="M36" s="23" t="s">
        <v>69</v>
      </c>
    </row>
    <row r="37" spans="1:13" ht="12.75">
      <c r="A37" s="4" t="s">
        <v>75</v>
      </c>
      <c r="B37" s="10"/>
      <c r="C37" s="10"/>
      <c r="F37" s="8"/>
      <c r="J37" s="20">
        <v>1</v>
      </c>
      <c r="K37" s="20" t="s">
        <v>102</v>
      </c>
      <c r="L37" s="25" t="s">
        <v>103</v>
      </c>
      <c r="M37" s="25">
        <v>206.59</v>
      </c>
    </row>
    <row r="38" spans="1:13" ht="12.75">
      <c r="A38" s="10" t="s">
        <v>76</v>
      </c>
      <c r="B38" s="10"/>
      <c r="C38" s="10"/>
      <c r="F38" s="36">
        <v>17199</v>
      </c>
      <c r="J38" s="20">
        <v>2</v>
      </c>
      <c r="K38" s="20" t="s">
        <v>105</v>
      </c>
      <c r="L38" s="25"/>
      <c r="M38" s="25">
        <v>50</v>
      </c>
    </row>
    <row r="39" spans="1:13" ht="12.75">
      <c r="A39" s="4" t="s">
        <v>83</v>
      </c>
      <c r="F39" s="8">
        <f>SUM(F38)</f>
        <v>17199</v>
      </c>
      <c r="J39" s="20">
        <v>3</v>
      </c>
      <c r="K39" s="20" t="s">
        <v>94</v>
      </c>
      <c r="L39" s="25" t="s">
        <v>107</v>
      </c>
      <c r="M39" s="25">
        <v>34.08</v>
      </c>
    </row>
    <row r="40" spans="1:13" ht="12.75">
      <c r="A40" s="4" t="s">
        <v>77</v>
      </c>
      <c r="B40" s="4"/>
      <c r="J40" s="20">
        <v>4</v>
      </c>
      <c r="K40" s="20" t="s">
        <v>109</v>
      </c>
      <c r="L40" s="25" t="s">
        <v>110</v>
      </c>
      <c r="M40" s="25">
        <v>154.25</v>
      </c>
    </row>
    <row r="41" spans="1:13" ht="12.75">
      <c r="A41" t="s">
        <v>27</v>
      </c>
      <c r="C41">
        <v>150029</v>
      </c>
      <c r="D41">
        <v>219171.6</v>
      </c>
      <c r="E41">
        <v>5945.5</v>
      </c>
      <c r="F41" s="35">
        <f>C41/D41*E41</f>
        <v>4069.858592536624</v>
      </c>
      <c r="J41" s="20">
        <v>5</v>
      </c>
      <c r="K41" s="20" t="s">
        <v>112</v>
      </c>
      <c r="L41" s="25" t="s">
        <v>113</v>
      </c>
      <c r="M41" s="25">
        <v>16</v>
      </c>
    </row>
    <row r="42" spans="1:13" ht="12.75">
      <c r="A42" t="s">
        <v>28</v>
      </c>
      <c r="C42">
        <v>143976</v>
      </c>
      <c r="D42">
        <v>219171.6</v>
      </c>
      <c r="E42">
        <v>5945.5</v>
      </c>
      <c r="F42" s="35">
        <f>C42/D42*E42</f>
        <v>3905.657977584687</v>
      </c>
      <c r="J42" s="20">
        <v>6</v>
      </c>
      <c r="K42" s="20"/>
      <c r="L42" s="25"/>
      <c r="M42" s="25"/>
    </row>
    <row r="43" spans="1:13" ht="12.75">
      <c r="A43" t="s">
        <v>29</v>
      </c>
      <c r="F43" s="11">
        <f>M33</f>
        <v>3826.5190592399995</v>
      </c>
      <c r="J43" s="20">
        <v>7</v>
      </c>
      <c r="K43" s="20"/>
      <c r="L43" s="25"/>
      <c r="M43" s="25"/>
    </row>
    <row r="44" spans="1:13" ht="12.75">
      <c r="A44" t="s">
        <v>88</v>
      </c>
      <c r="F44" s="5"/>
      <c r="J44" s="20">
        <v>8</v>
      </c>
      <c r="K44" s="20"/>
      <c r="L44" s="25"/>
      <c r="M44" s="25"/>
    </row>
    <row r="45" spans="2:13" ht="12.75">
      <c r="B45">
        <v>5945.5</v>
      </c>
      <c r="C45" t="s">
        <v>16</v>
      </c>
      <c r="D45" s="5"/>
      <c r="F45" s="11">
        <f>B45*D45</f>
        <v>0</v>
      </c>
      <c r="J45" s="20">
        <v>9</v>
      </c>
      <c r="K45" s="20"/>
      <c r="L45" s="25"/>
      <c r="M45" s="25"/>
    </row>
    <row r="46" spans="1:13" ht="12.75">
      <c r="A46" t="s">
        <v>30</v>
      </c>
      <c r="F46" s="11">
        <f>M50</f>
        <v>460.92</v>
      </c>
      <c r="J46" s="20">
        <v>10</v>
      </c>
      <c r="K46" s="20"/>
      <c r="L46" s="25"/>
      <c r="M46" s="25"/>
    </row>
    <row r="47" spans="1:13" ht="12.75">
      <c r="A47" t="s">
        <v>31</v>
      </c>
      <c r="F47" s="5"/>
      <c r="J47" s="20">
        <v>11</v>
      </c>
      <c r="K47" s="20"/>
      <c r="L47" s="25"/>
      <c r="M47" s="25"/>
    </row>
    <row r="48" spans="1:13" ht="12.75">
      <c r="A48" t="s">
        <v>32</v>
      </c>
      <c r="F48" s="5"/>
      <c r="J48" s="20">
        <v>12</v>
      </c>
      <c r="K48" s="20"/>
      <c r="L48" s="25"/>
      <c r="M48" s="25"/>
    </row>
    <row r="49" spans="2:13" ht="12.75">
      <c r="B49">
        <v>5945.5</v>
      </c>
      <c r="C49" t="s">
        <v>16</v>
      </c>
      <c r="D49" s="11">
        <v>0.25</v>
      </c>
      <c r="E49" t="s">
        <v>17</v>
      </c>
      <c r="F49" s="11">
        <f>B49*D49</f>
        <v>1486.375</v>
      </c>
      <c r="J49" s="20">
        <v>13</v>
      </c>
      <c r="K49" s="20"/>
      <c r="L49" s="25"/>
      <c r="M49" s="25"/>
    </row>
    <row r="50" spans="1:13" ht="12.75">
      <c r="A50" s="4" t="s">
        <v>80</v>
      </c>
      <c r="B50" s="10"/>
      <c r="C50" s="10"/>
      <c r="F50" s="32">
        <f>SUM(F41:F49)</f>
        <v>13749.330629361311</v>
      </c>
      <c r="J50" s="20"/>
      <c r="K50" s="20"/>
      <c r="L50" s="31" t="s">
        <v>70</v>
      </c>
      <c r="M50" s="34">
        <f>SUM(M37:M49)</f>
        <v>460.92</v>
      </c>
    </row>
    <row r="51" spans="1:6" ht="12.75">
      <c r="A51" s="4" t="s">
        <v>78</v>
      </c>
      <c r="F51" s="5"/>
    </row>
    <row r="52" spans="1:6" ht="12.75">
      <c r="A52" t="s">
        <v>33</v>
      </c>
      <c r="B52">
        <v>5945.5</v>
      </c>
      <c r="C52" t="s">
        <v>72</v>
      </c>
      <c r="F52" s="11">
        <v>951</v>
      </c>
    </row>
    <row r="53" spans="1:6" ht="12.75">
      <c r="A53" t="s">
        <v>34</v>
      </c>
      <c r="F53" s="5"/>
    </row>
    <row r="54" spans="1:6" ht="12.75">
      <c r="A54" s="7" t="s">
        <v>90</v>
      </c>
      <c r="F54" s="5"/>
    </row>
    <row r="55" spans="2:8" ht="12.75">
      <c r="B55">
        <v>5945.5</v>
      </c>
      <c r="C55" t="s">
        <v>16</v>
      </c>
      <c r="D55" s="11">
        <v>0.55</v>
      </c>
      <c r="E55" t="s">
        <v>17</v>
      </c>
      <c r="F55" s="11">
        <f>B55*D55</f>
        <v>3270.025</v>
      </c>
      <c r="G55" s="7"/>
      <c r="H55" s="7"/>
    </row>
    <row r="56" spans="1:6" ht="12.75">
      <c r="A56" s="4" t="s">
        <v>79</v>
      </c>
      <c r="F56" s="32">
        <f>F52+F55</f>
        <v>4221.025</v>
      </c>
    </row>
    <row r="57" ht="12.75">
      <c r="A57" s="4" t="s">
        <v>81</v>
      </c>
    </row>
    <row r="58" spans="1:6" ht="12.75">
      <c r="A58" s="7" t="s">
        <v>35</v>
      </c>
      <c r="B58" s="7"/>
      <c r="C58" s="7"/>
      <c r="D58" s="7"/>
      <c r="E58" s="7"/>
      <c r="F58" s="7"/>
    </row>
    <row r="59" spans="2:6" ht="12.75">
      <c r="B59">
        <v>5945.5</v>
      </c>
      <c r="C59" t="s">
        <v>16</v>
      </c>
      <c r="D59" s="11">
        <v>2.24</v>
      </c>
      <c r="E59" t="s">
        <v>17</v>
      </c>
      <c r="F59" s="11">
        <f>B59*D59</f>
        <v>13317.920000000002</v>
      </c>
    </row>
    <row r="60" spans="1:6" ht="12.75">
      <c r="A60" s="4" t="s">
        <v>82</v>
      </c>
      <c r="F60" s="8">
        <f>SUM(F59)</f>
        <v>13317.920000000002</v>
      </c>
    </row>
    <row r="61" spans="1:6" ht="12.75">
      <c r="A61" s="1" t="s">
        <v>36</v>
      </c>
      <c r="B61" s="1"/>
      <c r="F61" s="32">
        <f>F28+F36+F39+F50+F56+F60</f>
        <v>74432.15382936131</v>
      </c>
    </row>
    <row r="62" spans="1:6" ht="12.75">
      <c r="A62" s="1" t="s">
        <v>38</v>
      </c>
      <c r="B62" s="37">
        <v>0.008</v>
      </c>
      <c r="C62" s="1"/>
      <c r="D62" s="1"/>
      <c r="E62" s="1"/>
      <c r="F62" s="32">
        <f>F61*0.8%</f>
        <v>595.4572306348905</v>
      </c>
    </row>
    <row r="63" spans="1:6" ht="15">
      <c r="A63" s="12" t="s">
        <v>39</v>
      </c>
      <c r="B63" s="12"/>
      <c r="C63" s="12"/>
      <c r="D63" s="12"/>
      <c r="E63" s="12"/>
      <c r="F63" s="44">
        <f>F61+F62</f>
        <v>75027.6110599962</v>
      </c>
    </row>
    <row r="64" spans="2:6" ht="12.75">
      <c r="B64" s="38" t="s">
        <v>84</v>
      </c>
      <c r="C64" s="39" t="s">
        <v>85</v>
      </c>
      <c r="D64" s="22" t="s">
        <v>86</v>
      </c>
      <c r="E64" s="22" t="s">
        <v>87</v>
      </c>
      <c r="F64" s="42" t="s">
        <v>96</v>
      </c>
    </row>
    <row r="65" spans="1:6" ht="12.75">
      <c r="A65" s="13"/>
      <c r="B65" s="40">
        <v>41244</v>
      </c>
      <c r="C65" s="41">
        <v>-133486</v>
      </c>
      <c r="D65" s="45">
        <f>F20</f>
        <v>99278.6</v>
      </c>
      <c r="E65" s="45">
        <f>F63</f>
        <v>75027.6110599962</v>
      </c>
      <c r="F65" s="46">
        <f>C65+D65-E65</f>
        <v>-109235.01105999619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2011-12-16T11:51:04Z</cp:lastPrinted>
  <dcterms:created xsi:type="dcterms:W3CDTF">2008-08-18T07:30:19Z</dcterms:created>
  <dcterms:modified xsi:type="dcterms:W3CDTF">2012-02-25T14:36:11Z</dcterms:modified>
  <cp:category/>
  <cp:version/>
  <cp:contentType/>
  <cp:contentStatus/>
</cp:coreProperties>
</file>