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<sst xmlns="http://schemas.openxmlformats.org/spreadsheetml/2006/main" count="166" uniqueCount="123">
  <si>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</si>
  <si>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</si>
  <si>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</si>
  <si>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</si>
  <si>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</si>
  <si>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</si>
  <si>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</si>
  <si>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</si>
  <si>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</si>
  <si>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</si>
  <si>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</si>
  <si>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</si>
  <si>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</si>
  <si>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</si>
  <si>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</si>
  <si>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</si>
  <si>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</si>
  <si>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</si>
  <si>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</si>
  <si>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</si>
  <si>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</si>
  <si>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</si>
  <si>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</si>
  <si>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</si>
  <si>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</si>
  <si>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</si>
  <si>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</si>
  <si>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</si>
  <si>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</si>
  <si>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</si>
  <si>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</si>
  <si>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</si>
  <si>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</si>
  <si>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</si>
  <si>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</si>
  <si>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</si>
  <si>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</si>
  <si>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</si>
  <si>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</si>
  <si>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</si>
  <si>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</si>
  <si>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</si>
  <si>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</si>
  <si>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</si>
  <si>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</si>
  <si>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</si>
  <si>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</si>
  <si>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</si>
  <si>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</si>
  <si>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</si>
  <si>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</si>
  <si>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</si>
  <si>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</si>
  <si>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</si>
  <si>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</si>
  <si>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</si>
  <si>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</si>
  <si>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</si>
  <si>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</si>
  <si>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</si>
  <si>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</si>
  <si>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</si>
  <si>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</si>
  <si>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</si>
  <si>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</si>
  <si>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</si>
  <si>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</si>
  <si>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</si>
  <si>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</si>
  <si>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</si>
  <si>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</si>
  <si>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</si>
  <si>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</si>
  <si>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</si>
  <si>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</si>
  <si>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</si>
  <si>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</si>
  <si>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</si>
  <si>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</si>
  <si>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</si>
  <si>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</si>
  <si>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</si>
  <si>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</si>
  <si>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</si>
  <si>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</si>
  <si>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</si>
  <si>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</si>
  <si>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</si>
  <si>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</si>
  <si>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</si>
  <si>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</si>
  <si>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</si>
  <si>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</si>
  <si>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</si>
  <si>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</si>
  <si>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</si>
  <si>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</si>
  <si>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</si>
  <si>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</si>
  <si>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</si>
  <si>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</si>
  <si>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</si>
  <si>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2011 г.</t>
  </si>
  <si>
    <t>0,7 ставки</t>
  </si>
  <si>
    <t>0,5 ставки</t>
  </si>
  <si>
    <t>ост.на 01.06</t>
  </si>
  <si>
    <t>май</t>
  </si>
  <si>
    <t xml:space="preserve">                    за  май  2011 г.</t>
  </si>
  <si>
    <t>(з/пл. и ЕСН администрации ООО , содерж.оргтехники, почт.канц-е  расходы)</t>
  </si>
  <si>
    <t>Промывка системы отопления</t>
  </si>
  <si>
    <t>Опрессовка системы отопления</t>
  </si>
  <si>
    <t>Демонтаж, монтаж эл.узла</t>
  </si>
  <si>
    <t>Смена ламп (4шт)</t>
  </si>
  <si>
    <t>Лампа</t>
  </si>
  <si>
    <t>4шт</t>
  </si>
  <si>
    <t>Смена выключателя (1шт)</t>
  </si>
  <si>
    <t>Выключатель</t>
  </si>
  <si>
    <t>1шт</t>
  </si>
  <si>
    <t>Покраска известью цоколя (48,5м2)</t>
  </si>
  <si>
    <t>Известь</t>
  </si>
  <si>
    <t>100кг</t>
  </si>
  <si>
    <t>Краситель</t>
  </si>
  <si>
    <t>2 флакона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</si>
</sst>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2367.8</v>
      </c>
      <c r="F7" t="s">
        <v>91</v>
      </c>
      <c r="J7" s="15"/>
      <c r="K7" s="15" t="s">
        <v>68</v>
      </c>
      <c r="L7" s="21">
        <v>2</v>
      </c>
      <c r="M7" s="33">
        <f>L7*81.37*1.262</f>
        <v>205.37788</v>
      </c>
    </row>
    <row r="8" spans="1:13" ht="12.75">
      <c r="A8" t="s">
        <v>4</v>
      </c>
      <c r="E8">
        <v>744.6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497</v>
      </c>
      <c r="F10" t="s">
        <v>91</v>
      </c>
      <c r="J10" s="16"/>
      <c r="K10" s="18" t="s">
        <v>73</v>
      </c>
      <c r="L10" s="23">
        <v>2</v>
      </c>
      <c r="M10" s="33">
        <f>L10*81.37*1.262</f>
        <v>205.37788</v>
      </c>
    </row>
    <row r="11" spans="1:13" ht="12.75">
      <c r="A11" t="s">
        <v>7</v>
      </c>
      <c r="E11">
        <v>3463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298.3</v>
      </c>
      <c r="F12" t="s">
        <v>91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24783.53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30699.06</v>
      </c>
      <c r="J17" s="16" t="s">
        <v>80</v>
      </c>
      <c r="K17" s="18" t="s">
        <v>81</v>
      </c>
      <c r="L17" s="23">
        <v>4.46</v>
      </c>
      <c r="M17" s="33">
        <f>L17*81.37*1.262</f>
        <v>457.99267240000006</v>
      </c>
    </row>
    <row r="18" spans="2:13" ht="12.75">
      <c r="B18" t="s">
        <v>12</v>
      </c>
      <c r="F18" s="9">
        <f>F17/F16</f>
        <v>1.238687951232129</v>
      </c>
      <c r="J18" s="20"/>
      <c r="K18" s="27" t="s">
        <v>82</v>
      </c>
      <c r="L18" s="28">
        <f>SUM(L7:L17)</f>
        <v>12.46</v>
      </c>
      <c r="M18" s="34">
        <f>SUM(M7:M17)</f>
        <v>1279.5041924000002</v>
      </c>
    </row>
    <row r="19" spans="1:11" ht="12.75">
      <c r="A19" t="s">
        <v>101</v>
      </c>
      <c r="F19" s="11">
        <v>1370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32069.06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>
        <v>41.39</v>
      </c>
      <c r="M22" s="33">
        <f>L22*81.37*1.15*1.262</f>
        <v>4887.83951059</v>
      </c>
    </row>
    <row r="23" spans="10:13" ht="12.75">
      <c r="J23" s="20">
        <v>2</v>
      </c>
      <c r="K23" s="20" t="s">
        <v>110</v>
      </c>
      <c r="L23" s="25">
        <v>79.05</v>
      </c>
      <c r="M23" s="33">
        <f aca="true" t="shared" si="0" ref="M23:M29">L23*81.37*1.15*1.262</f>
        <v>9335.194813049999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3.12</v>
      </c>
      <c r="M24" s="33">
        <f t="shared" si="0"/>
        <v>368.4479167200001</v>
      </c>
    </row>
    <row r="25" spans="1:13" ht="12.75">
      <c r="A25" t="s">
        <v>16</v>
      </c>
      <c r="D25" t="s">
        <v>103</v>
      </c>
      <c r="F25" s="11">
        <v>3807.45</v>
      </c>
      <c r="J25" s="20">
        <v>4</v>
      </c>
      <c r="K25" s="20" t="s">
        <v>112</v>
      </c>
      <c r="L25" s="25">
        <v>0.28</v>
      </c>
      <c r="M25" s="33">
        <f t="shared" si="0"/>
        <v>33.065838680000006</v>
      </c>
    </row>
    <row r="26" spans="1:13" ht="12.75">
      <c r="A26" t="s">
        <v>17</v>
      </c>
      <c r="J26" s="20">
        <v>5</v>
      </c>
      <c r="K26" s="20" t="s">
        <v>115</v>
      </c>
      <c r="L26" s="25">
        <v>0.24</v>
      </c>
      <c r="M26" s="33">
        <f t="shared" si="0"/>
        <v>28.342147439999998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118</v>
      </c>
      <c r="L27" s="25">
        <v>10.23</v>
      </c>
      <c r="M27" s="33">
        <f t="shared" si="0"/>
        <v>1208.0840346300001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/>
      <c r="K30" s="30" t="s">
        <v>82</v>
      </c>
      <c r="L30" s="28">
        <f>SUM(L22:L29)</f>
        <v>134.31</v>
      </c>
      <c r="M30" s="34">
        <f>SUM(M22:M29)</f>
        <v>15860.974261110001</v>
      </c>
    </row>
    <row r="31" spans="1:11" ht="12.75">
      <c r="A31" s="5" t="s">
        <v>24</v>
      </c>
      <c r="B31">
        <v>497</v>
      </c>
      <c r="C31" t="s">
        <v>19</v>
      </c>
      <c r="D31" s="11">
        <v>2.3</v>
      </c>
      <c r="E31" t="s">
        <v>20</v>
      </c>
      <c r="F31" s="5">
        <v>0</v>
      </c>
      <c r="K31" s="1" t="s">
        <v>86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59</v>
      </c>
      <c r="K32" s="22"/>
      <c r="L32" s="22" t="s">
        <v>87</v>
      </c>
      <c r="M32" s="22" t="s">
        <v>65</v>
      </c>
    </row>
    <row r="33" spans="1:13" ht="12.75">
      <c r="A33" s="5" t="s">
        <v>26</v>
      </c>
      <c r="B33">
        <v>3463</v>
      </c>
      <c r="C33" t="s">
        <v>19</v>
      </c>
      <c r="D33" s="5">
        <v>0.42</v>
      </c>
      <c r="E33" t="s">
        <v>20</v>
      </c>
      <c r="F33" s="5">
        <v>0</v>
      </c>
      <c r="J33" s="23" t="s">
        <v>60</v>
      </c>
      <c r="K33" s="23" t="s">
        <v>61</v>
      </c>
      <c r="L33" s="23"/>
      <c r="M33" s="23" t="s">
        <v>88</v>
      </c>
    </row>
    <row r="34" spans="10:13" ht="12.75">
      <c r="J34" s="20">
        <v>1</v>
      </c>
      <c r="K34" s="20" t="s">
        <v>113</v>
      </c>
      <c r="L34" s="25" t="s">
        <v>114</v>
      </c>
      <c r="M34" s="25">
        <v>22.72</v>
      </c>
    </row>
    <row r="35" spans="1:13" ht="12.75">
      <c r="A35" s="6" t="s">
        <v>27</v>
      </c>
      <c r="D35" t="s">
        <v>104</v>
      </c>
      <c r="J35" s="20">
        <v>2</v>
      </c>
      <c r="K35" s="20" t="s">
        <v>116</v>
      </c>
      <c r="L35" s="25" t="s">
        <v>117</v>
      </c>
      <c r="M35" s="25">
        <v>35</v>
      </c>
    </row>
    <row r="36" spans="2:13" ht="12.75">
      <c r="B36">
        <v>298.3</v>
      </c>
      <c r="C36" t="s">
        <v>19</v>
      </c>
      <c r="D36" s="5">
        <v>6.17</v>
      </c>
      <c r="E36" t="s">
        <v>20</v>
      </c>
      <c r="F36" s="5">
        <v>2262.77</v>
      </c>
      <c r="J36" s="20">
        <v>3</v>
      </c>
      <c r="K36" s="20" t="s">
        <v>119</v>
      </c>
      <c r="L36" s="25" t="s">
        <v>120</v>
      </c>
      <c r="M36" s="25">
        <v>1200</v>
      </c>
    </row>
    <row r="37" spans="10:13" ht="12.75">
      <c r="J37" s="20">
        <v>4</v>
      </c>
      <c r="K37" s="20" t="s">
        <v>121</v>
      </c>
      <c r="L37" s="25" t="s">
        <v>122</v>
      </c>
      <c r="M37" s="25">
        <v>120</v>
      </c>
    </row>
    <row r="38" spans="1:13" ht="12.75">
      <c r="A38" t="s">
        <v>28</v>
      </c>
      <c r="J38" s="20">
        <v>5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/>
      <c r="L39" s="25"/>
      <c r="M39" s="25"/>
    </row>
    <row r="40" spans="2:13" ht="12.75">
      <c r="B40">
        <v>2367.8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55</v>
      </c>
      <c r="B41" s="1"/>
      <c r="F41" s="32">
        <f>F25+F36+F40</f>
        <v>6070.219999999999</v>
      </c>
      <c r="J41" s="20">
        <v>8</v>
      </c>
      <c r="K41" s="20"/>
      <c r="L41" s="25"/>
      <c r="M41" s="25"/>
    </row>
    <row r="42" spans="1:13" ht="12.75">
      <c r="A42" s="4" t="s">
        <v>31</v>
      </c>
      <c r="J42" s="20">
        <v>9</v>
      </c>
      <c r="K42" s="20"/>
      <c r="L42" s="25"/>
      <c r="M42" s="25"/>
    </row>
    <row r="43" spans="10:13" ht="12.75">
      <c r="J43" s="20"/>
      <c r="K43" s="20"/>
      <c r="L43" s="31" t="s">
        <v>89</v>
      </c>
      <c r="M43" s="28">
        <f>SUM(M34:M42)</f>
        <v>1377.72</v>
      </c>
    </row>
    <row r="44" ht="12.75">
      <c r="A44" t="s">
        <v>32</v>
      </c>
    </row>
    <row r="45" spans="2:6" ht="12.75">
      <c r="B45">
        <v>2367.8</v>
      </c>
      <c r="C45" t="s">
        <v>91</v>
      </c>
      <c r="D45" s="36"/>
      <c r="E45">
        <v>76.53</v>
      </c>
      <c r="F45" s="11">
        <v>1651</v>
      </c>
    </row>
    <row r="46" ht="12.75">
      <c r="A46" t="s">
        <v>33</v>
      </c>
    </row>
    <row r="47" spans="2:6" ht="12.75">
      <c r="B47">
        <v>2367.8</v>
      </c>
      <c r="C47" t="s">
        <v>91</v>
      </c>
      <c r="D47" s="36"/>
      <c r="E47">
        <v>28.05</v>
      </c>
      <c r="F47" s="11">
        <v>640</v>
      </c>
    </row>
    <row r="48" ht="12.75">
      <c r="A48" t="s">
        <v>34</v>
      </c>
    </row>
    <row r="49" spans="2:6" ht="12.75">
      <c r="B49">
        <f>F49/D49</f>
        <v>349</v>
      </c>
      <c r="C49" t="s">
        <v>35</v>
      </c>
      <c r="D49" s="5">
        <v>2.73</v>
      </c>
      <c r="E49" t="s">
        <v>20</v>
      </c>
      <c r="F49" s="5">
        <v>952.77</v>
      </c>
    </row>
    <row r="50" ht="12.75">
      <c r="A50" t="s">
        <v>36</v>
      </c>
    </row>
    <row r="51" spans="2:6" ht="12.75">
      <c r="B51">
        <v>744.6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2367.8</v>
      </c>
      <c r="C52" t="s">
        <v>91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2">
        <f>SUM(F45:F54)</f>
        <v>3243.77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2367.8</v>
      </c>
      <c r="F59" s="37">
        <f>C59/D59*E59</f>
        <v>1613.9112283832683</v>
      </c>
    </row>
    <row r="60" spans="1:6" ht="12.75">
      <c r="A60" t="s">
        <v>42</v>
      </c>
      <c r="C60">
        <v>118433</v>
      </c>
      <c r="D60">
        <v>219205.2</v>
      </c>
      <c r="E60">
        <v>2367.8</v>
      </c>
      <c r="F60" s="37">
        <f>C60/D60*E60</f>
        <v>1279.28378250151</v>
      </c>
    </row>
    <row r="61" spans="1:6" ht="12.75">
      <c r="A61" t="s">
        <v>43</v>
      </c>
      <c r="F61" s="5">
        <v>15860.97</v>
      </c>
    </row>
    <row r="62" spans="1:6" ht="12.75">
      <c r="A62" t="s">
        <v>100</v>
      </c>
      <c r="F62" s="5"/>
    </row>
    <row r="63" spans="2:6" ht="12.75">
      <c r="B63">
        <v>2367.8</v>
      </c>
      <c r="C63" t="s">
        <v>19</v>
      </c>
      <c r="D63" s="5">
        <v>0.05</v>
      </c>
      <c r="E63" t="s">
        <v>20</v>
      </c>
      <c r="F63" s="11">
        <f>B63*D63</f>
        <v>118.39000000000001</v>
      </c>
    </row>
    <row r="64" spans="1:6" ht="12.75">
      <c r="A64" t="s">
        <v>44</v>
      </c>
      <c r="F64" s="5">
        <v>1377.72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2367.8</v>
      </c>
      <c r="C67" t="s">
        <v>19</v>
      </c>
      <c r="D67" s="11">
        <v>0.21</v>
      </c>
      <c r="E67" t="s">
        <v>20</v>
      </c>
      <c r="F67" s="11">
        <f>B67*D67</f>
        <v>497.238</v>
      </c>
    </row>
    <row r="68" spans="1:6" ht="12.75">
      <c r="A68" s="4" t="s">
        <v>47</v>
      </c>
      <c r="B68" s="4"/>
      <c r="C68" s="10"/>
      <c r="F68" s="32">
        <f>SUM(F59:F67)</f>
        <v>20747.51301088478</v>
      </c>
    </row>
    <row r="70" ht="12.75">
      <c r="A70" s="4" t="s">
        <v>48</v>
      </c>
    </row>
    <row r="71" spans="1:6" ht="12.75">
      <c r="A71" t="s">
        <v>49</v>
      </c>
      <c r="B71">
        <v>2367.8</v>
      </c>
      <c r="C71" t="s">
        <v>91</v>
      </c>
      <c r="F71" s="11">
        <v>379</v>
      </c>
    </row>
    <row r="72" spans="1:6" ht="12.75">
      <c r="A72" t="s">
        <v>50</v>
      </c>
      <c r="F72" s="5"/>
    </row>
    <row r="73" spans="1:6" ht="12.75">
      <c r="A73" s="7" t="s">
        <v>99</v>
      </c>
      <c r="F73" s="5"/>
    </row>
    <row r="74" spans="2:6" ht="12.75">
      <c r="B74">
        <v>2367.8</v>
      </c>
      <c r="C74" t="s">
        <v>98</v>
      </c>
      <c r="D74" s="11">
        <v>0.5</v>
      </c>
      <c r="F74" s="11">
        <f>B74*D74</f>
        <v>1183.9</v>
      </c>
    </row>
    <row r="75" spans="1:6" ht="12.75">
      <c r="A75" s="4" t="s">
        <v>51</v>
      </c>
      <c r="B75" s="1"/>
      <c r="F75" s="32">
        <f>F71+F74</f>
        <v>1562.9</v>
      </c>
    </row>
    <row r="77" ht="12.75">
      <c r="A77" s="4" t="s">
        <v>52</v>
      </c>
    </row>
    <row r="78" spans="1:6" ht="12.75">
      <c r="A78" s="7" t="s">
        <v>108</v>
      </c>
      <c r="B78" s="7"/>
      <c r="C78" s="7"/>
      <c r="D78" s="7"/>
      <c r="E78" s="7"/>
      <c r="F78" s="7"/>
    </row>
    <row r="79" spans="2:6" ht="12.75">
      <c r="B79">
        <v>2367.8</v>
      </c>
      <c r="C79" t="s">
        <v>19</v>
      </c>
      <c r="D79" s="11">
        <v>1.21</v>
      </c>
      <c r="E79" t="s">
        <v>20</v>
      </c>
      <c r="F79" s="11">
        <f>B79*D79</f>
        <v>2865.038</v>
      </c>
    </row>
    <row r="80" spans="1:9" ht="12.75">
      <c r="A80" s="4" t="s">
        <v>53</v>
      </c>
      <c r="B80" s="1"/>
      <c r="F80" s="32">
        <f>SUM(F79)</f>
        <v>2865.038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34489.44101088478</v>
      </c>
    </row>
    <row r="83" ht="12.75">
      <c r="F83" s="5"/>
    </row>
    <row r="84" spans="1:6" ht="12.75">
      <c r="A84" s="1" t="s">
        <v>56</v>
      </c>
      <c r="B84" s="38">
        <v>0.008</v>
      </c>
      <c r="C84" s="1"/>
      <c r="D84" s="1"/>
      <c r="E84" s="1"/>
      <c r="F84" s="32">
        <f>F82*0.8%</f>
        <v>275.91552808707826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5">
        <f>F82+F84</f>
        <v>34765.35653897186</v>
      </c>
    </row>
    <row r="87" spans="2:6" ht="12.75">
      <c r="B87" s="39" t="s">
        <v>94</v>
      </c>
      <c r="C87" s="40" t="s">
        <v>95</v>
      </c>
      <c r="D87" s="14" t="s">
        <v>96</v>
      </c>
      <c r="E87" s="14" t="s">
        <v>97</v>
      </c>
      <c r="F87" s="44" t="s">
        <v>105</v>
      </c>
    </row>
    <row r="88" spans="1:6" ht="12.75">
      <c r="A88" s="13" t="s">
        <v>58</v>
      </c>
      <c r="B88" s="41">
        <v>40664</v>
      </c>
      <c r="C88" s="42">
        <v>-48258</v>
      </c>
      <c r="D88" s="43">
        <v>32069</v>
      </c>
      <c r="E88" s="23">
        <v>34765</v>
      </c>
      <c r="F88" s="45">
        <f>C88+D88-E88</f>
        <v>-50954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2011-07-20T15:48:01Z</dcterms:modified>
  <cp:category/>
  <cp:version/>
  <cp:contentType/>
  <cp:contentStatus/>
</cp:coreProperties>
</file>