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<sst xmlns="http://schemas.openxmlformats.org/spreadsheetml/2006/main" count="163" uniqueCount="112">
  <si>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</si>
  <si>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</si>
  <si>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</si>
  <si>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</si>
  <si>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</si>
  <si>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</si>
  <si>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</si>
  <si>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</si>
  <si>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</si>
  <si>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</si>
  <si>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</si>
  <si>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</si>
  <si>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</si>
  <si>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</si>
  <si>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</si>
  <si>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</si>
  <si>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</si>
  <si>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</si>
  <si>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</si>
  <si>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</si>
  <si>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</si>
  <si>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</si>
  <si>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</si>
  <si>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</si>
  <si>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</si>
  <si>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</si>
  <si>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</si>
  <si>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</si>
  <si>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</si>
  <si>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</si>
  <si>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</si>
  <si>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</si>
  <si>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</si>
  <si>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</si>
  <si>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</si>
  <si>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</si>
  <si>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</si>
  <si>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</si>
  <si>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</si>
  <si>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</si>
  <si>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</si>
  <si>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</si>
  <si>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</si>
  <si>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</si>
  <si>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</si>
  <si>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</si>
  <si>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</si>
  <si>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</si>
  <si>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</si>
  <si>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</si>
  <si>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</si>
  <si>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</si>
  <si>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</si>
  <si>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</si>
  <si>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</si>
  <si>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</si>
  <si>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</si>
  <si>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</si>
  <si>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</si>
  <si>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</si>
  <si>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</si>
  <si>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</si>
  <si>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</si>
  <si>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</si>
  <si>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</si>
  <si>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</si>
  <si>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</si>
  <si>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</si>
  <si>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</si>
  <si>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</si>
  <si>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</si>
  <si>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</si>
  <si>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</si>
  <si>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</si>
  <si>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</si>
  <si>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</si>
  <si>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</si>
  <si>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</si>
  <si>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</si>
  <si>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</si>
  <si>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</si>
  <si>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</si>
  <si>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</si>
  <si>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</si>
  <si>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</si>
  <si>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</si>
  <si>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</si>
  <si>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</si>
  <si>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</si>
  <si>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</si>
  <si>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</si>
  <si>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</si>
  <si>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</si>
  <si>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</si>
  <si>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</si>
  <si>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</si>
  <si>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</si>
  <si>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</si>
  <si>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</si>
  <si>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</si>
  <si>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</si>
  <si>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</si>
  <si>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</si>
  <si>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</si>
  <si>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</si>
  <si>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0,6 ставки</t>
  </si>
  <si>
    <t>ост.на 01.04.</t>
  </si>
  <si>
    <t>март</t>
  </si>
  <si>
    <t xml:space="preserve">                    за март  2011 г.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</si>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</sst>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93</v>
      </c>
      <c r="C2" s="1"/>
      <c r="D2" s="1" t="s">
        <v>94</v>
      </c>
      <c r="K2" t="s">
        <v>108</v>
      </c>
    </row>
    <row r="3" spans="2:13" ht="12.75">
      <c r="B3" s="1" t="s">
        <v>1</v>
      </c>
      <c r="C3" s="8" t="s">
        <v>107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2731</v>
      </c>
      <c r="F7" t="s">
        <v>95</v>
      </c>
      <c r="J7" s="15"/>
      <c r="K7" s="15" t="s">
        <v>69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236.3</v>
      </c>
      <c r="F8" t="s">
        <v>95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498</v>
      </c>
      <c r="F10" t="s">
        <v>95</v>
      </c>
      <c r="J10" s="16"/>
      <c r="K10" s="18" t="s">
        <v>74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3770</v>
      </c>
      <c r="F11" t="s">
        <v>95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415</v>
      </c>
      <c r="F12" t="s">
        <v>95</v>
      </c>
      <c r="J12" s="16"/>
      <c r="K12" s="18" t="s">
        <v>73</v>
      </c>
      <c r="L12" s="36">
        <v>3</v>
      </c>
      <c r="M12" s="34">
        <f>L12*81.37*1.262</f>
        <v>308.06682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28475.28</v>
      </c>
      <c r="J16" s="15" t="s">
        <v>79</v>
      </c>
      <c r="K16" s="26" t="s">
        <v>80</v>
      </c>
      <c r="L16" s="21">
        <v>4</v>
      </c>
      <c r="M16" s="34">
        <f>L16*81.37*1.262</f>
        <v>410.75576</v>
      </c>
    </row>
    <row r="17" spans="1:13" ht="12.75">
      <c r="A17" t="s">
        <v>11</v>
      </c>
      <c r="F17" s="11">
        <v>23767.27</v>
      </c>
      <c r="J17" s="16" t="s">
        <v>81</v>
      </c>
      <c r="K17" s="18" t="s">
        <v>82</v>
      </c>
      <c r="L17" s="23">
        <v>1.68</v>
      </c>
      <c r="M17" s="34">
        <f>L17*81.37*1.262</f>
        <v>172.5174192</v>
      </c>
    </row>
    <row r="18" spans="2:13" ht="12.75">
      <c r="B18" t="s">
        <v>12</v>
      </c>
      <c r="F18" s="9">
        <f>F17/F16</f>
        <v>0.8346632587985088</v>
      </c>
      <c r="J18" s="20"/>
      <c r="K18" s="27" t="s">
        <v>83</v>
      </c>
      <c r="L18" s="35">
        <f>SUM(L7:L17)</f>
        <v>16.68</v>
      </c>
      <c r="M18" s="35">
        <f>SUM(M7:M17)</f>
        <v>1712.8515192</v>
      </c>
    </row>
    <row r="19" spans="1:11" ht="12.75">
      <c r="A19" t="s">
        <v>103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23887.27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109</v>
      </c>
      <c r="L22" s="25">
        <v>0.28</v>
      </c>
      <c r="M22" s="34">
        <f>L22*81.37*1.15*1.262</f>
        <v>33.065838680000006</v>
      </c>
    </row>
    <row r="23" spans="10:13" ht="12.75">
      <c r="J23" s="20">
        <v>2</v>
      </c>
      <c r="K23" s="20"/>
      <c r="L23" s="25"/>
      <c r="M23" s="34">
        <f aca="true" t="shared" si="0" ref="M23:M33"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16</v>
      </c>
      <c r="D25" t="s">
        <v>104</v>
      </c>
      <c r="F25" s="11">
        <v>5439.22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498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3770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>L34*81.37*1.262</f>
        <v>0</v>
      </c>
    </row>
    <row r="35" spans="1:13" ht="12.75">
      <c r="A35" s="6" t="s">
        <v>27</v>
      </c>
      <c r="D35" t="s">
        <v>105</v>
      </c>
      <c r="J35" s="20"/>
      <c r="K35" s="30" t="s">
        <v>83</v>
      </c>
      <c r="L35" s="28">
        <f>SUM(L22:L34)</f>
        <v>0.28</v>
      </c>
      <c r="M35" s="35">
        <f>SUM(M22:M34)</f>
        <v>33.065838680000006</v>
      </c>
    </row>
    <row r="36" spans="2:11" ht="12.75">
      <c r="B36">
        <v>415</v>
      </c>
      <c r="C36" t="s">
        <v>19</v>
      </c>
      <c r="D36" s="5">
        <v>6.17</v>
      </c>
      <c r="E36" t="s">
        <v>20</v>
      </c>
      <c r="F36" s="5">
        <v>2715.32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2731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57</v>
      </c>
      <c r="B41" s="1"/>
      <c r="F41" s="33">
        <f>F25+F36+F40</f>
        <v>8154.540000000001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110</v>
      </c>
      <c r="L43" s="25" t="s">
        <v>111</v>
      </c>
      <c r="M43" s="25">
        <v>22.72</v>
      </c>
    </row>
    <row r="44" spans="1:13" ht="12.75">
      <c r="A44" t="s">
        <v>32</v>
      </c>
      <c r="J44" s="20">
        <v>2</v>
      </c>
      <c r="K44" s="20"/>
      <c r="L44" s="25"/>
      <c r="M44" s="25"/>
    </row>
    <row r="45" spans="2:13" ht="12.75">
      <c r="B45">
        <v>2731</v>
      </c>
      <c r="C45" t="s">
        <v>95</v>
      </c>
      <c r="D45" s="37"/>
      <c r="E45">
        <v>76.53</v>
      </c>
      <c r="F45" s="11">
        <v>1913</v>
      </c>
      <c r="J45" s="20">
        <v>3</v>
      </c>
      <c r="K45" s="20"/>
      <c r="L45" s="25"/>
      <c r="M45" s="25"/>
    </row>
    <row r="46" spans="1:13" ht="12.75">
      <c r="A46" t="s">
        <v>33</v>
      </c>
      <c r="J46" s="20">
        <v>4</v>
      </c>
      <c r="K46" s="20"/>
      <c r="L46" s="25"/>
      <c r="M46" s="25"/>
    </row>
    <row r="47" spans="2:13" ht="12.75">
      <c r="B47">
        <v>2731</v>
      </c>
      <c r="C47" t="s">
        <v>95</v>
      </c>
      <c r="D47" s="37"/>
      <c r="E47">
        <v>28.05</v>
      </c>
      <c r="F47" s="11">
        <v>742</v>
      </c>
      <c r="J47" s="20">
        <v>5</v>
      </c>
      <c r="K47" s="20"/>
      <c r="L47" s="25"/>
      <c r="M47" s="25"/>
    </row>
    <row r="48" spans="1:13" ht="12.75">
      <c r="A48" t="s">
        <v>34</v>
      </c>
      <c r="J48" s="20">
        <v>6</v>
      </c>
      <c r="K48" s="20"/>
      <c r="L48" s="25"/>
      <c r="M48" s="25"/>
    </row>
    <row r="49" spans="2:13" ht="12.75">
      <c r="B49">
        <f>F49/D49</f>
        <v>703</v>
      </c>
      <c r="C49" t="s">
        <v>35</v>
      </c>
      <c r="D49" s="5">
        <v>2.73</v>
      </c>
      <c r="E49" t="s">
        <v>20</v>
      </c>
      <c r="F49" s="5">
        <v>1919.19</v>
      </c>
      <c r="J49" s="20">
        <v>7</v>
      </c>
      <c r="K49" s="20"/>
      <c r="L49" s="25"/>
      <c r="M49" s="25"/>
    </row>
    <row r="50" spans="1:13" ht="12.75">
      <c r="A50" t="s">
        <v>36</v>
      </c>
      <c r="J50" s="20">
        <v>8</v>
      </c>
      <c r="K50" s="20"/>
      <c r="L50" s="25"/>
      <c r="M50" s="25"/>
    </row>
    <row r="51" spans="2:13" ht="12.75">
      <c r="B51">
        <v>236.3</v>
      </c>
      <c r="C51" t="s">
        <v>19</v>
      </c>
      <c r="D51" s="5">
        <v>0.06</v>
      </c>
      <c r="E51" t="s">
        <v>20</v>
      </c>
      <c r="F51" s="11">
        <f>B51*D51</f>
        <v>14.178</v>
      </c>
      <c r="J51" s="20">
        <v>9</v>
      </c>
      <c r="K51" s="20"/>
      <c r="L51" s="25"/>
      <c r="M51" s="25"/>
    </row>
    <row r="52" spans="1:13" ht="12.75">
      <c r="A52" t="s">
        <v>37</v>
      </c>
      <c r="B52">
        <v>2731</v>
      </c>
      <c r="C52" t="s">
        <v>19</v>
      </c>
      <c r="D52" s="5">
        <v>0.11</v>
      </c>
      <c r="F52" s="11">
        <f>B52*D52</f>
        <v>300.41</v>
      </c>
      <c r="J52" s="20">
        <v>10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4"/>
      <c r="C55" s="10"/>
      <c r="F55" s="33">
        <f>SUM(F45:F54)</f>
        <v>4888.778</v>
      </c>
      <c r="J55" s="20">
        <v>13</v>
      </c>
      <c r="K55" s="20"/>
      <c r="L55" s="25"/>
      <c r="M55" s="25"/>
    </row>
    <row r="56" spans="10:13" ht="12.75">
      <c r="J56" s="20">
        <v>14</v>
      </c>
      <c r="K56" s="20"/>
      <c r="L56" s="25"/>
      <c r="M56" s="25"/>
    </row>
    <row r="57" spans="1:13" ht="12.75">
      <c r="A57" s="4" t="s">
        <v>40</v>
      </c>
      <c r="B57" s="4"/>
      <c r="J57" s="20">
        <v>15</v>
      </c>
      <c r="K57" s="20"/>
      <c r="L57" s="25"/>
      <c r="M57" s="25"/>
    </row>
    <row r="58" spans="10:13" ht="12.75">
      <c r="J58" s="20">
        <v>16</v>
      </c>
      <c r="K58" s="20"/>
      <c r="L58" s="25"/>
      <c r="M58" s="25"/>
    </row>
    <row r="59" spans="1:13" ht="12.75">
      <c r="A59" t="s">
        <v>41</v>
      </c>
      <c r="C59">
        <v>150029</v>
      </c>
      <c r="D59">
        <v>218626.3</v>
      </c>
      <c r="E59">
        <v>2731</v>
      </c>
      <c r="F59" s="39">
        <f>C59/D59*E59</f>
        <v>1874.107547902517</v>
      </c>
      <c r="J59" s="20">
        <v>17</v>
      </c>
      <c r="K59" s="20"/>
      <c r="L59" s="25"/>
      <c r="M59" s="25"/>
    </row>
    <row r="60" spans="1:13" ht="12.75">
      <c r="A60" t="s">
        <v>42</v>
      </c>
      <c r="C60">
        <v>137133</v>
      </c>
      <c r="D60">
        <v>218626.3</v>
      </c>
      <c r="E60">
        <v>2731</v>
      </c>
      <c r="F60" s="39">
        <f>C60/D60*E60</f>
        <v>1713.015419462343</v>
      </c>
      <c r="J60" s="20"/>
      <c r="K60" s="20"/>
      <c r="L60" s="32" t="s">
        <v>91</v>
      </c>
      <c r="M60" s="28">
        <f>SUM(M43:M59)</f>
        <v>22.72</v>
      </c>
    </row>
    <row r="61" spans="1:6" ht="12.75">
      <c r="A61" t="s">
        <v>43</v>
      </c>
      <c r="F61" s="5">
        <v>33.07</v>
      </c>
    </row>
    <row r="62" spans="1:6" ht="12.75">
      <c r="A62" t="s">
        <v>101</v>
      </c>
      <c r="F62" s="5"/>
    </row>
    <row r="63" spans="2:6" ht="12.75">
      <c r="B63">
        <v>2731</v>
      </c>
      <c r="C63" t="s">
        <v>19</v>
      </c>
      <c r="D63" s="5">
        <v>0.05</v>
      </c>
      <c r="E63" t="s">
        <v>20</v>
      </c>
      <c r="F63" s="11">
        <f>B63*D63</f>
        <v>136.55</v>
      </c>
    </row>
    <row r="64" spans="1:6" ht="12.75">
      <c r="A64" t="s">
        <v>44</v>
      </c>
      <c r="F64" s="5">
        <v>22.72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2731</v>
      </c>
      <c r="C67" t="s">
        <v>19</v>
      </c>
      <c r="D67" s="11">
        <v>0.21</v>
      </c>
      <c r="E67" t="s">
        <v>20</v>
      </c>
      <c r="F67" s="5">
        <f>B67*D67</f>
        <v>573.51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4"/>
      <c r="C69" s="10"/>
      <c r="F69" s="33">
        <f>SUM(F59:F68)</f>
        <v>4352.97296736486</v>
      </c>
    </row>
    <row r="71" ht="12.75">
      <c r="A71" s="4" t="s">
        <v>49</v>
      </c>
    </row>
    <row r="72" spans="1:6" ht="12.75">
      <c r="A72" t="s">
        <v>50</v>
      </c>
      <c r="B72">
        <v>2731</v>
      </c>
      <c r="C72" t="s">
        <v>95</v>
      </c>
      <c r="F72" s="11">
        <v>410</v>
      </c>
    </row>
    <row r="73" spans="1:6" ht="12.75">
      <c r="A73" t="s">
        <v>51</v>
      </c>
      <c r="F73" s="5"/>
    </row>
    <row r="74" spans="1:6" ht="12.75">
      <c r="A74" s="7" t="s">
        <v>100</v>
      </c>
      <c r="F74" s="5"/>
    </row>
    <row r="75" spans="2:6" ht="12.75">
      <c r="B75">
        <v>2731</v>
      </c>
      <c r="C75" t="s">
        <v>19</v>
      </c>
      <c r="D75" s="11">
        <v>0.51</v>
      </c>
      <c r="E75" t="s">
        <v>20</v>
      </c>
      <c r="F75" s="5">
        <f>B75*D75</f>
        <v>1392.81</v>
      </c>
    </row>
    <row r="76" spans="1:6" ht="12.75">
      <c r="A76" s="4" t="s">
        <v>52</v>
      </c>
      <c r="B76" s="1"/>
      <c r="F76" s="33">
        <f>F72+F75</f>
        <v>1802.81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2731</v>
      </c>
      <c r="C80" t="s">
        <v>19</v>
      </c>
      <c r="D80" s="11">
        <v>1.82</v>
      </c>
      <c r="E80" t="s">
        <v>20</v>
      </c>
      <c r="F80" s="5">
        <f>B80*D80</f>
        <v>4970.42</v>
      </c>
      <c r="G80" s="7"/>
      <c r="H80" s="7"/>
      <c r="I80" s="7"/>
    </row>
    <row r="81" spans="1:6" ht="12.75">
      <c r="A81" s="4" t="s">
        <v>55</v>
      </c>
      <c r="B81" s="1"/>
      <c r="F81" s="8">
        <f>SUM(F80)</f>
        <v>4970.42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24169.520967364864</v>
      </c>
    </row>
    <row r="84" ht="12.75">
      <c r="F84" s="5"/>
    </row>
    <row r="85" spans="1:6" ht="12.75">
      <c r="A85" s="1" t="s">
        <v>58</v>
      </c>
      <c r="B85" s="40">
        <v>0.008</v>
      </c>
      <c r="C85" s="1"/>
      <c r="D85" s="1"/>
      <c r="E85" s="1"/>
      <c r="F85" s="33">
        <f>F83*0.8%</f>
        <v>193.3561677389189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24362.877135103783</v>
      </c>
    </row>
    <row r="88" spans="2:6" ht="12.75">
      <c r="B88" s="41" t="s">
        <v>96</v>
      </c>
      <c r="C88" s="42" t="s">
        <v>97</v>
      </c>
      <c r="D88" s="22" t="s">
        <v>98</v>
      </c>
      <c r="E88" s="22" t="s">
        <v>99</v>
      </c>
      <c r="F88" s="46" t="s">
        <v>106</v>
      </c>
    </row>
    <row r="89" spans="1:6" ht="12.75">
      <c r="A89" s="13"/>
      <c r="B89" s="43">
        <v>40603</v>
      </c>
      <c r="C89" s="44">
        <v>-58232</v>
      </c>
      <c r="D89" s="45">
        <v>23887</v>
      </c>
      <c r="E89" s="23">
        <v>24363</v>
      </c>
      <c r="F89" s="47">
        <f>C89+D89-E89</f>
        <v>-58708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2011-05-20T06:42:39Z</dcterms:modified>
  <cp:category/>
  <cp:version/>
  <cp:contentType/>
  <cp:contentStatus/>
</cp:coreProperties>
</file>