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<sst xmlns="http://schemas.openxmlformats.org/spreadsheetml/2006/main" count="180" uniqueCount="127">
  <si>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</si>
  <si>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</si>
  <si>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</si>
  <si>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</si>
  <si>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</si>
  <si>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</si>
  <si>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</si>
  <si>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</si>
  <si>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</si>
  <si>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</si>
  <si>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</si>
  <si>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</si>
  <si>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</si>
  <si>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</si>
  <si>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</si>
  <si>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</si>
  <si>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</si>
  <si>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</si>
  <si>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</si>
  <si>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</si>
  <si>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</si>
  <si>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</si>
  <si>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</si>
  <si>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</si>
  <si>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</si>
  <si>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</si>
  <si>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</si>
  <si>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</si>
  <si>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</si>
  <si>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</si>
  <si>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</si>
  <si>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</si>
  <si>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</si>
  <si>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</si>
  <si>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</si>
  <si>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</si>
  <si>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</si>
  <si>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</si>
  <si>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</si>
  <si>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</si>
  <si>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</si>
  <si>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</si>
  <si>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</si>
  <si>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</si>
  <si>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</si>
  <si>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</si>
  <si>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</si>
  <si>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</si>
  <si>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</si>
  <si>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</si>
  <si>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</si>
  <si>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</si>
  <si>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</si>
  <si>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</si>
  <si>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</si>
  <si>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</si>
  <si>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</si>
  <si>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</si>
  <si>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</si>
  <si>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</si>
  <si>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</si>
  <si>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</si>
  <si>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</si>
  <si>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</si>
  <si>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</si>
  <si>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</si>
  <si>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</si>
  <si>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</si>
  <si>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</si>
  <si>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</si>
  <si>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</si>
  <si>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</si>
  <si>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</si>
  <si>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</si>
  <si>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</si>
  <si>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</si>
  <si>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</si>
  <si>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</si>
  <si>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</si>
  <si>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</si>
  <si>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</si>
  <si>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</si>
  <si>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</si>
  <si>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</si>
  <si>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</si>
  <si>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</si>
  <si>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</si>
  <si>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</si>
  <si>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</si>
  <si>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</si>
  <si>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</si>
  <si>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</si>
  <si>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20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</si>
  <si>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</si>
  <si>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</si>
  <si>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</si>
  <si>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</si>
  <si>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</si>
  <si>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</si>
  <si>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</si>
  <si>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</si>
  <si>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</si>
  <si>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0,9 ставки</t>
  </si>
  <si>
    <t>0,6 ставки</t>
  </si>
  <si>
    <t>ост.на 01.08.</t>
  </si>
  <si>
    <t>июль</t>
  </si>
  <si>
    <t xml:space="preserve">                    за июль  2011 г.</t>
  </si>
  <si>
    <t>Смена труб Д 32 м/пл (4мп)</t>
  </si>
  <si>
    <t>Труба Д 32</t>
  </si>
  <si>
    <t>4мп</t>
  </si>
  <si>
    <t>Переход 32 на 25</t>
  </si>
  <si>
    <t>1шт</t>
  </si>
  <si>
    <t xml:space="preserve">Муфта </t>
  </si>
  <si>
    <t>2шт</t>
  </si>
  <si>
    <t>Уголок 32</t>
  </si>
  <si>
    <t>Смена вентиля Д 25 (1шт)</t>
  </si>
  <si>
    <t>Вентиль Д 25</t>
  </si>
  <si>
    <t>Сгон 25</t>
  </si>
  <si>
    <t>Муфта 25</t>
  </si>
  <si>
    <t>К/гайка 25</t>
  </si>
  <si>
    <t>Смена сгона Д 25 (1шт)</t>
  </si>
  <si>
    <t>Смена ламп (2шт)</t>
  </si>
  <si>
    <t>Лампа</t>
  </si>
  <si>
    <t>Смена патрона (2шт)</t>
  </si>
  <si>
    <t>Патрон</t>
  </si>
  <si>
    <t>Ремонт эл.щита со сменой автомата (1шт)</t>
  </si>
  <si>
    <t>ВН 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</si>
</sst>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9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106</v>
      </c>
    </row>
    <row r="3" spans="2:13" ht="12.75">
      <c r="B3" s="1" t="s">
        <v>1</v>
      </c>
      <c r="C3" s="8" t="s">
        <v>105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3474</v>
      </c>
      <c r="F7" t="s">
        <v>91</v>
      </c>
      <c r="J7" s="15"/>
      <c r="K7" s="15" t="s">
        <v>68</v>
      </c>
      <c r="L7" s="21">
        <v>3</v>
      </c>
      <c r="M7" s="33">
        <f>L7*81.37*1.262</f>
        <v>308.06682</v>
      </c>
    </row>
    <row r="8" spans="1:13" ht="12.75">
      <c r="A8" t="s">
        <v>4</v>
      </c>
      <c r="E8">
        <v>945.6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758.3</v>
      </c>
      <c r="F10" t="s">
        <v>91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3500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480</v>
      </c>
      <c r="F12" t="s">
        <v>91</v>
      </c>
      <c r="J12" s="16"/>
      <c r="K12" s="18" t="s">
        <v>72</v>
      </c>
      <c r="L12" s="23">
        <v>6</v>
      </c>
      <c r="M12" s="33">
        <f>L12*81.37*1.262</f>
        <v>616.13364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36373.86</v>
      </c>
      <c r="J16" s="15" t="s">
        <v>78</v>
      </c>
      <c r="K16" s="26" t="s">
        <v>79</v>
      </c>
      <c r="L16" s="21">
        <v>4</v>
      </c>
      <c r="M16" s="33">
        <f>L16*81.37*1.262</f>
        <v>410.75576</v>
      </c>
    </row>
    <row r="17" spans="1:13" ht="12.75">
      <c r="A17" t="s">
        <v>11</v>
      </c>
      <c r="F17" s="5">
        <v>43503.01</v>
      </c>
      <c r="J17" s="16" t="s">
        <v>80</v>
      </c>
      <c r="K17" s="18" t="s">
        <v>81</v>
      </c>
      <c r="L17" s="23">
        <v>4.48</v>
      </c>
      <c r="M17" s="33">
        <f>L17*81.37*1.262</f>
        <v>460.0464512000001</v>
      </c>
    </row>
    <row r="18" spans="2:13" ht="12.75">
      <c r="B18" t="s">
        <v>12</v>
      </c>
      <c r="F18" s="9">
        <f>F17/F16</f>
        <v>1.1959965205782395</v>
      </c>
      <c r="J18" s="20"/>
      <c r="K18" s="27" t="s">
        <v>82</v>
      </c>
      <c r="L18" s="28">
        <f>SUM(L7:L17)</f>
        <v>17.48</v>
      </c>
      <c r="M18" s="34">
        <f>SUM(M7:M17)</f>
        <v>1795.0026712000001</v>
      </c>
    </row>
    <row r="19" spans="1:11" ht="12.75">
      <c r="A19" t="s">
        <v>101</v>
      </c>
      <c r="F19" s="5">
        <v>120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43623.01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107</v>
      </c>
      <c r="L22" s="25">
        <v>6.2</v>
      </c>
      <c r="M22" s="33">
        <f>L22*81.37*1.15*1.262</f>
        <v>732.1721421999999</v>
      </c>
    </row>
    <row r="23" spans="10:13" ht="12.75">
      <c r="J23" s="20">
        <v>2</v>
      </c>
      <c r="K23" s="20" t="s">
        <v>115</v>
      </c>
      <c r="L23" s="25">
        <v>1.03</v>
      </c>
      <c r="M23" s="33">
        <f aca="true" t="shared" si="0" ref="M23:M33">L23*81.37*1.15*1.262</f>
        <v>121.63504943000001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120</v>
      </c>
      <c r="L24" s="25">
        <v>0.41</v>
      </c>
      <c r="M24" s="33">
        <f t="shared" si="0"/>
        <v>48.41783520999999</v>
      </c>
    </row>
    <row r="25" spans="1:13" ht="12.75">
      <c r="A25" t="s">
        <v>16</v>
      </c>
      <c r="D25" t="s">
        <v>102</v>
      </c>
      <c r="F25" s="11">
        <v>4895.3</v>
      </c>
      <c r="J25" s="20">
        <v>4</v>
      </c>
      <c r="K25" s="45" t="s">
        <v>121</v>
      </c>
      <c r="L25" s="48">
        <v>0.14</v>
      </c>
      <c r="M25" s="33">
        <f t="shared" si="0"/>
        <v>16.532919340000003</v>
      </c>
    </row>
    <row r="26" spans="1:13" ht="12.75">
      <c r="A26" t="s">
        <v>17</v>
      </c>
      <c r="J26" s="20">
        <v>5</v>
      </c>
      <c r="K26" s="45" t="s">
        <v>123</v>
      </c>
      <c r="L26" s="48">
        <v>0.8</v>
      </c>
      <c r="M26" s="33">
        <f t="shared" si="0"/>
        <v>94.4738248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 t="s">
        <v>125</v>
      </c>
      <c r="L27" s="25">
        <v>4.83</v>
      </c>
      <c r="M27" s="33">
        <f t="shared" si="0"/>
        <v>570.3857172300001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>
        <v>9</v>
      </c>
      <c r="K30" s="46"/>
      <c r="L30" s="25"/>
      <c r="M30" s="33">
        <f t="shared" si="0"/>
        <v>0</v>
      </c>
    </row>
    <row r="31" spans="1:13" ht="12.75">
      <c r="A31" s="5" t="s">
        <v>24</v>
      </c>
      <c r="B31">
        <v>758.3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s="5" t="s">
        <v>26</v>
      </c>
      <c r="B33">
        <v>3500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0:13" ht="12.75">
      <c r="J34" s="20"/>
      <c r="K34" s="30" t="s">
        <v>82</v>
      </c>
      <c r="L34" s="28">
        <f>SUM(L22:L33)</f>
        <v>13.41</v>
      </c>
      <c r="M34" s="34">
        <f>SUM(M22:M33)</f>
        <v>1583.61748821</v>
      </c>
    </row>
    <row r="35" spans="1:11" ht="12.75">
      <c r="A35" s="6" t="s">
        <v>27</v>
      </c>
      <c r="D35" t="s">
        <v>103</v>
      </c>
      <c r="K35" s="1" t="s">
        <v>86</v>
      </c>
    </row>
    <row r="36" spans="2:13" ht="12.75">
      <c r="B36">
        <v>480</v>
      </c>
      <c r="C36" t="s">
        <v>19</v>
      </c>
      <c r="D36" s="5">
        <v>6.17</v>
      </c>
      <c r="E36" t="s">
        <v>20</v>
      </c>
      <c r="F36" s="5">
        <v>2715.32</v>
      </c>
      <c r="J36" s="22" t="s">
        <v>59</v>
      </c>
      <c r="K36" s="22"/>
      <c r="L36" s="22" t="s">
        <v>87</v>
      </c>
      <c r="M36" s="22" t="s">
        <v>65</v>
      </c>
    </row>
    <row r="37" spans="10:13" ht="12.75">
      <c r="J37" s="23" t="s">
        <v>60</v>
      </c>
      <c r="K37" s="23" t="s">
        <v>61</v>
      </c>
      <c r="L37" s="23"/>
      <c r="M37" s="23" t="s">
        <v>88</v>
      </c>
    </row>
    <row r="38" spans="1:13" ht="12.75">
      <c r="A38" t="s">
        <v>28</v>
      </c>
      <c r="F38" s="5"/>
      <c r="J38" s="20">
        <v>1</v>
      </c>
      <c r="K38" s="20" t="s">
        <v>108</v>
      </c>
      <c r="L38" s="25" t="s">
        <v>109</v>
      </c>
      <c r="M38" s="25">
        <v>560</v>
      </c>
    </row>
    <row r="39" spans="1:13" ht="12.75">
      <c r="A39" s="7" t="s">
        <v>29</v>
      </c>
      <c r="B39" s="7"/>
      <c r="C39" s="7" t="s">
        <v>30</v>
      </c>
      <c r="D39" s="7"/>
      <c r="J39" s="20">
        <v>2</v>
      </c>
      <c r="K39" s="20" t="s">
        <v>110</v>
      </c>
      <c r="L39" s="25" t="s">
        <v>111</v>
      </c>
      <c r="M39" s="25">
        <v>12</v>
      </c>
    </row>
    <row r="40" spans="2:13" ht="12.75">
      <c r="B40">
        <v>3474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3</v>
      </c>
      <c r="K40" s="20" t="s">
        <v>112</v>
      </c>
      <c r="L40" s="25" t="s">
        <v>113</v>
      </c>
      <c r="M40" s="25">
        <v>170</v>
      </c>
    </row>
    <row r="41" spans="1:13" ht="12.75">
      <c r="A41" s="4" t="s">
        <v>56</v>
      </c>
      <c r="F41" s="32">
        <f>F25+F36+F38+F40</f>
        <v>7610.620000000001</v>
      </c>
      <c r="J41" s="20">
        <v>4</v>
      </c>
      <c r="K41" s="20" t="s">
        <v>114</v>
      </c>
      <c r="L41" s="25" t="s">
        <v>111</v>
      </c>
      <c r="M41" s="25">
        <v>12</v>
      </c>
    </row>
    <row r="42" spans="1:13" ht="12.75">
      <c r="A42" s="4" t="s">
        <v>31</v>
      </c>
      <c r="J42" s="20">
        <v>5</v>
      </c>
      <c r="K42" s="20" t="s">
        <v>116</v>
      </c>
      <c r="L42" s="25" t="s">
        <v>111</v>
      </c>
      <c r="M42" s="25">
        <v>210</v>
      </c>
    </row>
    <row r="43" spans="10:13" ht="12.75">
      <c r="J43" s="20">
        <v>6</v>
      </c>
      <c r="K43" s="20" t="s">
        <v>117</v>
      </c>
      <c r="L43" s="25" t="s">
        <v>111</v>
      </c>
      <c r="M43" s="25">
        <v>25</v>
      </c>
    </row>
    <row r="44" spans="1:13" ht="12.75">
      <c r="A44" t="s">
        <v>32</v>
      </c>
      <c r="C44" s="13"/>
      <c r="D44" s="47"/>
      <c r="E44" s="13"/>
      <c r="F44" s="11"/>
      <c r="J44" s="20">
        <v>7</v>
      </c>
      <c r="K44" s="20" t="s">
        <v>118</v>
      </c>
      <c r="L44" s="25" t="s">
        <v>111</v>
      </c>
      <c r="M44" s="25">
        <v>30</v>
      </c>
    </row>
    <row r="45" spans="2:13" ht="12.75">
      <c r="B45">
        <v>3474</v>
      </c>
      <c r="C45" t="s">
        <v>91</v>
      </c>
      <c r="D45" s="35"/>
      <c r="E45">
        <v>76.53</v>
      </c>
      <c r="F45" s="11">
        <v>2522</v>
      </c>
      <c r="J45" s="20">
        <v>8</v>
      </c>
      <c r="K45" s="20" t="s">
        <v>119</v>
      </c>
      <c r="L45" s="25" t="s">
        <v>111</v>
      </c>
      <c r="M45" s="25">
        <v>16</v>
      </c>
    </row>
    <row r="46" spans="1:13" ht="12.75">
      <c r="A46" t="s">
        <v>33</v>
      </c>
      <c r="J46" s="20">
        <v>9</v>
      </c>
      <c r="K46" s="20" t="s">
        <v>122</v>
      </c>
      <c r="L46" s="25" t="s">
        <v>113</v>
      </c>
      <c r="M46" s="25">
        <v>11.36</v>
      </c>
    </row>
    <row r="47" spans="2:13" ht="12.75">
      <c r="B47">
        <v>3474</v>
      </c>
      <c r="C47" t="s">
        <v>91</v>
      </c>
      <c r="D47" s="35"/>
      <c r="E47">
        <v>28.05</v>
      </c>
      <c r="F47" s="11">
        <v>989</v>
      </c>
      <c r="J47" s="20">
        <v>10</v>
      </c>
      <c r="K47" s="20" t="s">
        <v>124</v>
      </c>
      <c r="L47" s="25" t="s">
        <v>113</v>
      </c>
      <c r="M47" s="25">
        <v>22</v>
      </c>
    </row>
    <row r="48" spans="1:13" ht="12.75">
      <c r="A48" t="s">
        <v>34</v>
      </c>
      <c r="J48" s="20">
        <v>11</v>
      </c>
      <c r="K48" s="20" t="s">
        <v>126</v>
      </c>
      <c r="L48" s="25" t="s">
        <v>113</v>
      </c>
      <c r="M48" s="25">
        <v>61.7</v>
      </c>
    </row>
    <row r="49" spans="2:13" ht="12.75">
      <c r="B49">
        <f>F49/D49</f>
        <v>591</v>
      </c>
      <c r="C49" t="s">
        <v>35</v>
      </c>
      <c r="D49" s="5">
        <v>2.73</v>
      </c>
      <c r="E49" t="s">
        <v>20</v>
      </c>
      <c r="F49" s="5">
        <v>1613.43</v>
      </c>
      <c r="J49" s="20">
        <v>12</v>
      </c>
      <c r="K49" s="20"/>
      <c r="L49" s="25"/>
      <c r="M49" s="25"/>
    </row>
    <row r="50" spans="1:13" ht="12.75">
      <c r="A50" t="s">
        <v>36</v>
      </c>
      <c r="J50" s="20">
        <v>13</v>
      </c>
      <c r="K50" s="20"/>
      <c r="L50" s="25"/>
      <c r="M50" s="25"/>
    </row>
    <row r="51" spans="2:13" ht="12.75">
      <c r="B51">
        <v>945.6</v>
      </c>
      <c r="C51" t="s">
        <v>19</v>
      </c>
      <c r="D51" s="5">
        <v>0</v>
      </c>
      <c r="E51" t="s">
        <v>20</v>
      </c>
      <c r="F51" s="11">
        <f>B51*D51</f>
        <v>0</v>
      </c>
      <c r="J51" s="20">
        <v>14</v>
      </c>
      <c r="K51" s="20"/>
      <c r="L51" s="25"/>
      <c r="M51" s="25"/>
    </row>
    <row r="52" spans="1:13" ht="12.75">
      <c r="A52" t="s">
        <v>37</v>
      </c>
      <c r="B52">
        <v>3474</v>
      </c>
      <c r="C52" t="s">
        <v>19</v>
      </c>
      <c r="D52" s="5">
        <v>0.1</v>
      </c>
      <c r="E52" t="s">
        <v>20</v>
      </c>
      <c r="F52" s="5">
        <f>B52*D52</f>
        <v>347.40000000000003</v>
      </c>
      <c r="J52" s="20">
        <v>15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16</v>
      </c>
      <c r="K53" s="20"/>
      <c r="L53" s="25"/>
      <c r="M53" s="25"/>
    </row>
    <row r="54" spans="10:13" ht="12.75">
      <c r="J54" s="20">
        <v>17</v>
      </c>
      <c r="K54" s="20"/>
      <c r="L54" s="25"/>
      <c r="M54" s="25"/>
    </row>
    <row r="55" spans="1:13" ht="12.75">
      <c r="A55" s="4" t="s">
        <v>39</v>
      </c>
      <c r="B55" s="10"/>
      <c r="C55" s="10"/>
      <c r="F55" s="32">
        <f>SUM(F44:F54)</f>
        <v>5471.83</v>
      </c>
      <c r="J55" s="20"/>
      <c r="K55" s="20"/>
      <c r="L55" s="31" t="s">
        <v>89</v>
      </c>
      <c r="M55" s="34">
        <f>SUM(M38:M54)</f>
        <v>1130.06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149720</v>
      </c>
      <c r="D59">
        <v>219205.2</v>
      </c>
      <c r="E59">
        <v>3474</v>
      </c>
      <c r="F59" s="36">
        <f>C59/D59*E59</f>
        <v>2372.787141910867</v>
      </c>
    </row>
    <row r="60" spans="1:6" ht="12.75">
      <c r="A60" t="s">
        <v>42</v>
      </c>
      <c r="C60">
        <v>113233</v>
      </c>
      <c r="D60">
        <v>219205.2</v>
      </c>
      <c r="E60">
        <v>3474</v>
      </c>
      <c r="F60" s="36">
        <f>C60/D60*E60</f>
        <v>1794.5351752604408</v>
      </c>
    </row>
    <row r="61" spans="1:6" ht="12.75">
      <c r="A61" t="s">
        <v>43</v>
      </c>
      <c r="F61" s="5">
        <v>1583.62</v>
      </c>
    </row>
    <row r="62" spans="1:6" ht="12.75">
      <c r="A62" t="s">
        <v>98</v>
      </c>
      <c r="F62" s="5"/>
    </row>
    <row r="63" spans="2:6" ht="12.75">
      <c r="B63">
        <v>3474</v>
      </c>
      <c r="C63" t="s">
        <v>19</v>
      </c>
      <c r="D63" s="5">
        <v>0.05</v>
      </c>
      <c r="E63" t="s">
        <v>20</v>
      </c>
      <c r="F63" s="11">
        <f>B63*D63</f>
        <v>173.70000000000002</v>
      </c>
    </row>
    <row r="64" spans="1:6" ht="12.75">
      <c r="A64" t="s">
        <v>44</v>
      </c>
      <c r="F64" s="5">
        <v>1130.06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3474</v>
      </c>
      <c r="C67" t="s">
        <v>19</v>
      </c>
      <c r="D67" s="11">
        <v>0.19</v>
      </c>
      <c r="E67" t="s">
        <v>20</v>
      </c>
      <c r="F67" s="11">
        <f>B67*D67</f>
        <v>660.0600000000001</v>
      </c>
    </row>
    <row r="68" spans="1:6" ht="12.75">
      <c r="A68" s="4" t="s">
        <v>47</v>
      </c>
      <c r="B68" s="10"/>
      <c r="C68" s="10"/>
      <c r="F68" s="32">
        <f>SUM(F59:F67)</f>
        <v>7714.7623171713085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3474</v>
      </c>
      <c r="C71" t="s">
        <v>91</v>
      </c>
      <c r="F71" s="11">
        <v>625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3474</v>
      </c>
      <c r="C74" t="s">
        <v>19</v>
      </c>
      <c r="D74" s="11">
        <v>0.6</v>
      </c>
      <c r="E74" t="s">
        <v>20</v>
      </c>
      <c r="F74" s="11">
        <f>B74*D74</f>
        <v>2084.4</v>
      </c>
    </row>
    <row r="75" spans="1:6" ht="12.75">
      <c r="A75" s="4" t="s">
        <v>51</v>
      </c>
      <c r="F75" s="32">
        <f>F71+F74</f>
        <v>2709.4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3474</v>
      </c>
      <c r="C79" t="s">
        <v>19</v>
      </c>
      <c r="D79" s="11">
        <v>1.56</v>
      </c>
      <c r="E79" t="s">
        <v>20</v>
      </c>
      <c r="F79" s="11">
        <f>B79*D79</f>
        <v>5419.4400000000005</v>
      </c>
    </row>
    <row r="80" spans="1:9" ht="12.75">
      <c r="A80" s="4" t="s">
        <v>54</v>
      </c>
      <c r="F80" s="8">
        <f>SUM(F79)</f>
        <v>5419.4400000000005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32">
        <f>F41+F55+F68+F75+F80</f>
        <v>28926.052317171314</v>
      </c>
    </row>
    <row r="83" ht="12.75">
      <c r="F83" s="5"/>
    </row>
    <row r="84" spans="1:6" ht="12.75">
      <c r="A84" s="1" t="s">
        <v>57</v>
      </c>
      <c r="B84" s="38">
        <v>0.008</v>
      </c>
      <c r="C84" s="1"/>
      <c r="D84" s="1"/>
      <c r="E84" s="1"/>
      <c r="F84" s="32">
        <f>F82*0.8%</f>
        <v>231.40841853737052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7">
        <f>F82+F84</f>
        <v>29157.460735708686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3" t="s">
        <v>104</v>
      </c>
    </row>
    <row r="88" spans="1:6" ht="12.75">
      <c r="A88" s="13"/>
      <c r="B88" s="41">
        <v>40725</v>
      </c>
      <c r="C88" s="42">
        <v>-58604</v>
      </c>
      <c r="D88" s="23">
        <v>43623</v>
      </c>
      <c r="E88" s="23">
        <v>29157</v>
      </c>
      <c r="F88" s="44">
        <f>C88+D88-E88</f>
        <v>-44138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2011-10-14T14:08:33Z</dcterms:modified>
  <cp:category/>
  <cp:version/>
  <cp:contentType/>
  <cp:contentStatus/>
</cp:coreProperties>
</file>