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<sst xmlns="http://schemas.openxmlformats.org/spreadsheetml/2006/main" count="170" uniqueCount="118">
  <si>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</si>
  <si>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</si>
  <si>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</si>
  <si>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</si>
  <si>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</si>
  <si>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</si>
  <si>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</si>
  <si>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</si>
  <si>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</si>
  <si>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</si>
  <si>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</si>
  <si>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</si>
  <si>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</si>
  <si>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</si>
  <si>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</si>
  <si>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</si>
  <si>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</si>
  <si>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</si>
  <si>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</si>
  <si>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</si>
  <si>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</si>
  <si>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</si>
  <si>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</si>
  <si>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</si>
  <si>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</si>
  <si>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</si>
  <si>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</si>
  <si>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</si>
  <si>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</si>
  <si>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</si>
  <si>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</si>
  <si>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</si>
  <si>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</si>
  <si>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</si>
  <si>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</si>
  <si>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</si>
  <si>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</si>
  <si>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</si>
  <si>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</si>
  <si>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</si>
  <si>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</si>
  <si>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</si>
  <si>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</si>
  <si>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</si>
  <si>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</si>
  <si>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</si>
  <si>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</si>
  <si>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</si>
  <si>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</si>
  <si>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</si>
  <si>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</si>
  <si>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</si>
  <si>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</si>
  <si>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</si>
  <si>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</si>
  <si>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</si>
  <si>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</si>
  <si>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</si>
  <si>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</si>
  <si>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</si>
  <si>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</si>
  <si>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</si>
  <si>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</si>
  <si>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</si>
  <si>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</si>
  <si>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</si>
  <si>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</si>
  <si>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</si>
  <si>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</si>
  <si>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</si>
  <si>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</si>
  <si>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</si>
  <si>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</si>
  <si>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</si>
  <si>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</si>
  <si>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</si>
  <si>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</si>
  <si>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</si>
  <si>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</si>
  <si>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</si>
  <si>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</si>
  <si>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</si>
  <si>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</si>
  <si>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</si>
  <si>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</si>
  <si>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</si>
  <si>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</si>
  <si>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</si>
  <si>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</si>
  <si>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</si>
  <si>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</si>
  <si>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</si>
  <si>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</si>
  <si>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</si>
  <si>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</si>
  <si>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</si>
  <si>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</si>
  <si>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</si>
  <si>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</si>
  <si>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</si>
  <si>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</si>
  <si>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</si>
  <si>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</si>
  <si>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2шт</t>
  </si>
  <si>
    <t>(з/пл. мастеров, ЕСН, услуги сбербанка)</t>
  </si>
  <si>
    <t>1.2 Аренда (Спарк)</t>
  </si>
  <si>
    <t>0,8 ставки</t>
  </si>
  <si>
    <t>0,6 ставки</t>
  </si>
  <si>
    <t>ост.на 01.05.</t>
  </si>
  <si>
    <t>апрель</t>
  </si>
  <si>
    <t xml:space="preserve">                    за апрель   2011 г.</t>
  </si>
  <si>
    <t>Промывка системы отопления</t>
  </si>
  <si>
    <t>Опрессовака системы отопления</t>
  </si>
  <si>
    <t>Демонтаж, монтаж эл.узла</t>
  </si>
  <si>
    <t>Смена ламп (2шт)</t>
  </si>
  <si>
    <t>Смена розеток (1шт)</t>
  </si>
  <si>
    <t>Розетка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</si>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</sst>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3465.6</v>
      </c>
      <c r="F7" t="s">
        <v>93</v>
      </c>
      <c r="J7" s="15"/>
      <c r="K7" s="15" t="s">
        <v>69</v>
      </c>
      <c r="L7" s="21">
        <v>3</v>
      </c>
      <c r="M7" s="34">
        <f>L7*81.37*1.262</f>
        <v>308.06682</v>
      </c>
    </row>
    <row r="8" spans="1:13" ht="12.75">
      <c r="A8" t="s">
        <v>4</v>
      </c>
      <c r="E8">
        <v>929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1029.5</v>
      </c>
      <c r="F10" t="s">
        <v>93</v>
      </c>
      <c r="J10" s="16"/>
      <c r="K10" s="18" t="s">
        <v>74</v>
      </c>
      <c r="L10" s="23">
        <v>3</v>
      </c>
      <c r="M10" s="34">
        <f>L10*81.37*1.262</f>
        <v>308.06682</v>
      </c>
    </row>
    <row r="11" spans="1:13" ht="12.75">
      <c r="A11" t="s">
        <v>7</v>
      </c>
      <c r="E11">
        <v>1375.7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500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36293.24</v>
      </c>
      <c r="J16" s="15" t="s">
        <v>79</v>
      </c>
      <c r="K16" s="26" t="s">
        <v>80</v>
      </c>
      <c r="L16" s="21">
        <v>6</v>
      </c>
      <c r="M16" s="34">
        <f>L16*81.37*1.262</f>
        <v>616.13364</v>
      </c>
    </row>
    <row r="17" spans="1:13" ht="12.75">
      <c r="A17" t="s">
        <v>11</v>
      </c>
      <c r="F17" s="5">
        <v>33591.87</v>
      </c>
      <c r="J17" s="16" t="s">
        <v>81</v>
      </c>
      <c r="K17" s="18" t="s">
        <v>82</v>
      </c>
      <c r="L17" s="23">
        <v>6.96</v>
      </c>
      <c r="M17" s="34">
        <f>L17*81.37*1.262</f>
        <v>714.7150224</v>
      </c>
    </row>
    <row r="18" spans="2:13" ht="12.75">
      <c r="B18" t="s">
        <v>12</v>
      </c>
      <c r="F18" s="9">
        <f>F17/F16</f>
        <v>0.925568232541377</v>
      </c>
      <c r="J18" s="20"/>
      <c r="K18" s="27" t="s">
        <v>83</v>
      </c>
      <c r="L18" s="28">
        <f>SUM(L7:L17)</f>
        <v>22.96</v>
      </c>
      <c r="M18" s="35">
        <f>SUM(M7:M17)</f>
        <v>2357.7380623999998</v>
      </c>
    </row>
    <row r="19" spans="1:11" ht="12.75">
      <c r="A19" t="s">
        <v>105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33711.87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36">
        <v>32.76</v>
      </c>
      <c r="M22" s="34">
        <f>L22*81.37*1.15*1.262</f>
        <v>3868.70312556</v>
      </c>
    </row>
    <row r="23" spans="10:13" ht="12.75">
      <c r="J23" s="20">
        <v>2</v>
      </c>
      <c r="K23" s="20" t="s">
        <v>112</v>
      </c>
      <c r="L23" s="36">
        <v>52.35</v>
      </c>
      <c r="M23" s="34">
        <f aca="true" t="shared" si="0" ref="M23:M34">L23*81.37*1.15*1.262</f>
        <v>6182.13091035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36">
        <v>3.12</v>
      </c>
      <c r="M24" s="34">
        <f t="shared" si="0"/>
        <v>368.4479167200001</v>
      </c>
    </row>
    <row r="25" spans="1:13" ht="12.75">
      <c r="A25" t="s">
        <v>16</v>
      </c>
      <c r="D25" t="s">
        <v>106</v>
      </c>
      <c r="F25" s="11">
        <v>4351.38</v>
      </c>
      <c r="J25" s="20">
        <v>4</v>
      </c>
      <c r="K25" s="20" t="s">
        <v>114</v>
      </c>
      <c r="L25" s="36">
        <v>0.14</v>
      </c>
      <c r="M25" s="34">
        <f t="shared" si="0"/>
        <v>16.532919340000003</v>
      </c>
    </row>
    <row r="26" spans="1:13" ht="12.75">
      <c r="A26" t="s">
        <v>17</v>
      </c>
      <c r="J26" s="20">
        <v>5</v>
      </c>
      <c r="K26" s="20" t="s">
        <v>115</v>
      </c>
      <c r="L26" s="36">
        <v>0.24</v>
      </c>
      <c r="M26" s="34">
        <f t="shared" si="0"/>
        <v>28.342147439999998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36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36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36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36"/>
      <c r="M30" s="34">
        <f t="shared" si="0"/>
        <v>0</v>
      </c>
    </row>
    <row r="31" spans="1:13" ht="12.75">
      <c r="A31" s="5" t="s">
        <v>24</v>
      </c>
      <c r="B31">
        <v>1029.5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36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36"/>
      <c r="M32" s="34">
        <f t="shared" si="0"/>
        <v>0</v>
      </c>
    </row>
    <row r="33" spans="1:13" ht="12.75">
      <c r="A33" s="5" t="s">
        <v>26</v>
      </c>
      <c r="B33">
        <v>1375.7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36"/>
      <c r="M33" s="34">
        <f t="shared" si="0"/>
        <v>0</v>
      </c>
    </row>
    <row r="34" spans="10:13" ht="12.75">
      <c r="J34" s="20">
        <v>13</v>
      </c>
      <c r="K34" s="20"/>
      <c r="L34" s="36"/>
      <c r="M34" s="34">
        <f t="shared" si="0"/>
        <v>0</v>
      </c>
    </row>
    <row r="35" spans="1:13" ht="12.75">
      <c r="A35" s="6" t="s">
        <v>27</v>
      </c>
      <c r="D35" t="s">
        <v>107</v>
      </c>
      <c r="J35" s="20"/>
      <c r="K35" s="30" t="s">
        <v>83</v>
      </c>
      <c r="L35" s="35">
        <f>SUM(L22:L34)</f>
        <v>88.61</v>
      </c>
      <c r="M35" s="35">
        <f>SUM(M22:M34)</f>
        <v>10464.15701941</v>
      </c>
    </row>
    <row r="36" spans="2:13" ht="12.75">
      <c r="B36">
        <v>500</v>
      </c>
      <c r="C36" t="s">
        <v>19</v>
      </c>
      <c r="D36" s="5">
        <v>6.17</v>
      </c>
      <c r="E36" t="s">
        <v>20</v>
      </c>
      <c r="F36" s="5">
        <v>2715.32</v>
      </c>
      <c r="J36" s="37"/>
      <c r="K36" s="15"/>
      <c r="L36" s="38"/>
      <c r="M36" s="38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3465.6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5">
        <f>M40/60.97/1.142</f>
        <v>0</v>
      </c>
      <c r="M40" s="28">
        <v>0</v>
      </c>
    </row>
    <row r="41" spans="1:11" ht="12.75">
      <c r="A41" s="4" t="s">
        <v>57</v>
      </c>
      <c r="F41" s="33">
        <f>F25+F36+F40</f>
        <v>7066.700000000001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J44" s="20">
        <v>1</v>
      </c>
      <c r="K44" s="20" t="s">
        <v>101</v>
      </c>
      <c r="L44" s="25" t="s">
        <v>103</v>
      </c>
      <c r="M44" s="25">
        <v>11.36</v>
      </c>
    </row>
    <row r="45" spans="2:13" ht="12.75">
      <c r="B45">
        <v>3465.6</v>
      </c>
      <c r="C45" t="s">
        <v>93</v>
      </c>
      <c r="D45" s="39"/>
      <c r="E45">
        <v>76.53</v>
      </c>
      <c r="F45" s="11">
        <v>2428</v>
      </c>
      <c r="J45" s="20">
        <v>2</v>
      </c>
      <c r="K45" s="20" t="s">
        <v>116</v>
      </c>
      <c r="L45" s="25" t="s">
        <v>117</v>
      </c>
      <c r="M45" s="25">
        <v>34.24</v>
      </c>
    </row>
    <row r="46" spans="1:13" ht="12.75">
      <c r="A46" t="s">
        <v>33</v>
      </c>
      <c r="J46" s="20">
        <v>3</v>
      </c>
      <c r="K46" s="20"/>
      <c r="L46" s="25"/>
      <c r="M46" s="25"/>
    </row>
    <row r="47" spans="2:13" ht="12.75">
      <c r="B47">
        <v>3465.6</v>
      </c>
      <c r="C47" t="s">
        <v>93</v>
      </c>
      <c r="D47" s="39"/>
      <c r="E47">
        <v>28.05</v>
      </c>
      <c r="F47" s="11">
        <v>942</v>
      </c>
      <c r="J47" s="20">
        <v>4</v>
      </c>
      <c r="K47" s="20"/>
      <c r="L47" s="25"/>
      <c r="M47" s="25"/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485</v>
      </c>
      <c r="C49" t="s">
        <v>35</v>
      </c>
      <c r="D49" s="5">
        <v>2.73</v>
      </c>
      <c r="E49" t="s">
        <v>20</v>
      </c>
      <c r="F49" s="5">
        <v>1324.05</v>
      </c>
      <c r="J49" s="20">
        <v>6</v>
      </c>
      <c r="K49" s="20"/>
      <c r="L49" s="25"/>
      <c r="M49" s="25"/>
    </row>
    <row r="50" spans="1:13" ht="12.75">
      <c r="A50" t="s">
        <v>36</v>
      </c>
      <c r="J50" s="20">
        <v>7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8</v>
      </c>
      <c r="K51" s="20"/>
      <c r="L51" s="25"/>
      <c r="M51" s="25"/>
    </row>
    <row r="52" spans="1:13" ht="12.75">
      <c r="A52" t="s">
        <v>37</v>
      </c>
      <c r="B52">
        <v>3465.6</v>
      </c>
      <c r="C52" t="s">
        <v>19</v>
      </c>
      <c r="D52" s="5">
        <v>0.02</v>
      </c>
      <c r="E52" t="s">
        <v>20</v>
      </c>
      <c r="F52" s="11">
        <f>B52*D52</f>
        <v>69.312</v>
      </c>
      <c r="J52" s="20">
        <v>9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4763.362</v>
      </c>
      <c r="J55" s="20">
        <v>12</v>
      </c>
      <c r="K55" s="20"/>
      <c r="L55" s="25"/>
      <c r="M55" s="25"/>
    </row>
    <row r="56" spans="10:13" ht="12.75">
      <c r="J56" s="20">
        <v>13</v>
      </c>
      <c r="K56" s="20"/>
      <c r="L56" s="25"/>
      <c r="M56" s="25"/>
    </row>
    <row r="57" spans="1:13" ht="12.75">
      <c r="A57" s="4" t="s">
        <v>40</v>
      </c>
      <c r="B57" s="4"/>
      <c r="J57" s="20">
        <v>14</v>
      </c>
      <c r="K57" s="20"/>
      <c r="L57" s="25"/>
      <c r="M57" s="25"/>
    </row>
    <row r="58" spans="10:13" ht="12.75">
      <c r="J58" s="20">
        <v>15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3465.6</v>
      </c>
      <c r="F59" s="40">
        <f>C59/D59*E59</f>
        <v>2293.9925439724966</v>
      </c>
      <c r="J59" s="20"/>
      <c r="K59" s="20"/>
      <c r="L59" s="32" t="s">
        <v>91</v>
      </c>
      <c r="M59" s="35">
        <f>SUM(M44:M58)</f>
        <v>45.6</v>
      </c>
    </row>
    <row r="60" spans="1:6" ht="12.75">
      <c r="A60" t="s">
        <v>42</v>
      </c>
      <c r="C60">
        <v>149158</v>
      </c>
      <c r="D60">
        <v>219205.2</v>
      </c>
      <c r="E60">
        <v>3465.6</v>
      </c>
      <c r="F60" s="40">
        <f>C60/D60*E60</f>
        <v>2358.164700472434</v>
      </c>
    </row>
    <row r="61" spans="1:6" ht="12.75">
      <c r="A61" t="s">
        <v>43</v>
      </c>
      <c r="F61" s="5">
        <v>10464.16</v>
      </c>
    </row>
    <row r="62" ht="12.75">
      <c r="A62" t="s">
        <v>100</v>
      </c>
    </row>
    <row r="63" spans="2:6" ht="12.75">
      <c r="B63">
        <v>3465.6</v>
      </c>
      <c r="C63" t="s">
        <v>19</v>
      </c>
      <c r="D63" s="5">
        <v>0.05</v>
      </c>
      <c r="E63" t="s">
        <v>20</v>
      </c>
      <c r="F63" s="11">
        <f>B63*D63</f>
        <v>173.28</v>
      </c>
    </row>
    <row r="64" spans="1:6" ht="12.75">
      <c r="A64" t="s">
        <v>44</v>
      </c>
      <c r="F64" s="5">
        <v>45.6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3465.6</v>
      </c>
      <c r="C67" t="s">
        <v>19</v>
      </c>
      <c r="D67" s="11">
        <v>0.17</v>
      </c>
      <c r="E67" t="s">
        <v>20</v>
      </c>
      <c r="F67" s="11">
        <f>B67*D67</f>
        <v>589.152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15924.349244444931</v>
      </c>
    </row>
    <row r="71" ht="12.75">
      <c r="A71" s="4" t="s">
        <v>49</v>
      </c>
    </row>
    <row r="72" spans="1:6" ht="12.75">
      <c r="A72" t="s">
        <v>50</v>
      </c>
      <c r="B72">
        <v>3465.6</v>
      </c>
      <c r="C72" t="s">
        <v>93</v>
      </c>
      <c r="F72" s="11">
        <v>520</v>
      </c>
    </row>
    <row r="73" ht="12.75">
      <c r="A73" t="s">
        <v>51</v>
      </c>
    </row>
    <row r="74" ht="12.75">
      <c r="A74" s="7" t="s">
        <v>104</v>
      </c>
    </row>
    <row r="75" spans="2:6" ht="12.75">
      <c r="B75">
        <v>3465.6</v>
      </c>
      <c r="C75" t="s">
        <v>19</v>
      </c>
      <c r="D75" s="11">
        <v>0.56</v>
      </c>
      <c r="E75" t="s">
        <v>20</v>
      </c>
      <c r="F75" s="11">
        <f>B75*D75</f>
        <v>1940.736</v>
      </c>
    </row>
    <row r="76" spans="1:6" ht="12.75">
      <c r="A76" s="4" t="s">
        <v>52</v>
      </c>
      <c r="F76" s="33">
        <f>F72+F75</f>
        <v>2460.736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3465.6</v>
      </c>
      <c r="C80" t="s">
        <v>19</v>
      </c>
      <c r="D80" s="11">
        <v>1.46</v>
      </c>
      <c r="E80" t="s">
        <v>20</v>
      </c>
      <c r="F80" s="11">
        <f>B80*D80</f>
        <v>5059.776</v>
      </c>
      <c r="G80" s="7"/>
      <c r="H80" s="7"/>
      <c r="I80" s="7"/>
    </row>
    <row r="81" spans="1:6" ht="12.75">
      <c r="A81" s="4" t="s">
        <v>55</v>
      </c>
      <c r="F81" s="33">
        <f>SUM(F80)</f>
        <v>5059.776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35274.92324444494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3">
        <f>F83*0.8%</f>
        <v>282.1993859555595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1">
        <f>F83+F85</f>
        <v>35557.122630400496</v>
      </c>
    </row>
    <row r="88" spans="2:6" ht="12.75">
      <c r="B88" s="43" t="s">
        <v>96</v>
      </c>
      <c r="C88" s="44" t="s">
        <v>97</v>
      </c>
      <c r="D88" s="22" t="s">
        <v>98</v>
      </c>
      <c r="E88" s="22" t="s">
        <v>99</v>
      </c>
      <c r="F88" s="47" t="s">
        <v>108</v>
      </c>
    </row>
    <row r="89" spans="1:6" ht="12.75">
      <c r="A89" s="13"/>
      <c r="B89" s="45">
        <v>40634</v>
      </c>
      <c r="C89" s="46">
        <v>-108389</v>
      </c>
      <c r="D89" s="23">
        <v>33712</v>
      </c>
      <c r="E89" s="23">
        <v>35557</v>
      </c>
      <c r="F89" s="48">
        <f>C89+D89-E89</f>
        <v>-110234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2011-06-17T17:32:34Z</dcterms:modified>
  <cp:category/>
  <cp:version/>
  <cp:contentType/>
  <cp:contentStatus/>
</cp:coreProperties>
</file>