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<sst xmlns="http://schemas.openxmlformats.org/spreadsheetml/2006/main" count="178" uniqueCount="125">
  <si>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</si>
  <si>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</si>
  <si>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</si>
  <si>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</si>
  <si>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</si>
  <si>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</si>
  <si>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</si>
  <si>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</si>
  <si>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</si>
  <si>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</si>
  <si>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</si>
  <si>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</si>
  <si>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</si>
  <si>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</si>
  <si>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</si>
  <si>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</si>
  <si>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</si>
  <si>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</si>
  <si>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</si>
  <si>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</si>
  <si>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</si>
  <si>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</si>
  <si>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</si>
  <si>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</si>
  <si>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</si>
  <si>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</si>
  <si>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</si>
  <si>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</si>
  <si>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</si>
  <si>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</si>
  <si>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</si>
  <si>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</si>
  <si>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</si>
  <si>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</si>
  <si>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</si>
  <si>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</si>
  <si>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</si>
  <si>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</si>
  <si>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</si>
  <si>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</si>
  <si>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</si>
  <si>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</si>
  <si>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</si>
  <si>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</si>
  <si>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</si>
  <si>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</si>
  <si>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</si>
  <si>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</si>
  <si>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</si>
  <si>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</si>
  <si>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</si>
  <si>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</si>
  <si>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</si>
  <si>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</si>
  <si>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</si>
  <si>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</si>
  <si>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</si>
  <si>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</si>
  <si>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</si>
  <si>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</si>
  <si>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</si>
  <si>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</si>
  <si>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</si>
  <si>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</si>
  <si>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</si>
  <si>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</si>
  <si>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</si>
  <si>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</si>
  <si>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</si>
  <si>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</si>
  <si>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</si>
  <si>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</si>
  <si>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</si>
  <si>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</si>
  <si>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</si>
  <si>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</si>
  <si>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</si>
  <si>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</si>
  <si>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</si>
  <si>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</si>
  <si>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</si>
  <si>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</si>
  <si>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</si>
  <si>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</si>
  <si>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</si>
  <si>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</si>
  <si>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</si>
  <si>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</si>
  <si>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</si>
  <si>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</si>
  <si>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</si>
  <si>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</si>
  <si>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</si>
  <si>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</si>
  <si>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</si>
  <si>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</si>
  <si>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</si>
  <si>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</si>
  <si>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</si>
  <si>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</si>
  <si>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</si>
  <si>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</si>
  <si>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</si>
  <si>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</si>
  <si>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</si>
  <si>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</si>
  <si>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(з/пл. мастеров, ЕСН, услуги сбербанка)</t>
  </si>
  <si>
    <t>1.2 Аренда (Спарк, Медиа-Маркет)</t>
  </si>
  <si>
    <t>1,3 ставки</t>
  </si>
  <si>
    <t>0,4 ставки</t>
  </si>
  <si>
    <t>ост.на 01.05.</t>
  </si>
  <si>
    <t>апрель</t>
  </si>
  <si>
    <t xml:space="preserve">                    за апрель  2011 г.</t>
  </si>
  <si>
    <t>Январь-апрель</t>
  </si>
  <si>
    <t>Смена сгона Д 20 (1шт)</t>
  </si>
  <si>
    <t>Сгон Д 20</t>
  </si>
  <si>
    <t>1шт</t>
  </si>
  <si>
    <t>Смена труб Д 20 м/пл (2мп)</t>
  </si>
  <si>
    <t>Труба Д 20 м/пл</t>
  </si>
  <si>
    <t>2мп</t>
  </si>
  <si>
    <t>Уголок 20</t>
  </si>
  <si>
    <t>Муфта 25</t>
  </si>
  <si>
    <t>2шт</t>
  </si>
  <si>
    <t>Смена ламп (8шт)</t>
  </si>
  <si>
    <t>8шт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</si>
</sst>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workbookViewId="0" topLeftCell="A49">
      <selection activeCell="F94" sqref="F9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89</v>
      </c>
    </row>
    <row r="2" spans="2:11" ht="12.75">
      <c r="B2" s="1" t="s">
        <v>86</v>
      </c>
      <c r="C2" s="1"/>
      <c r="D2" s="1" t="s">
        <v>88</v>
      </c>
      <c r="K2" t="s">
        <v>112</v>
      </c>
    </row>
    <row r="3" spans="2:13" ht="12.75">
      <c r="B3" s="1" t="s">
        <v>1</v>
      </c>
      <c r="C3" s="8" t="s">
        <v>111</v>
      </c>
      <c r="D3" s="1" t="s">
        <v>105</v>
      </c>
      <c r="J3" s="14" t="s">
        <v>54</v>
      </c>
      <c r="K3" s="29" t="s">
        <v>80</v>
      </c>
      <c r="L3" s="22" t="s">
        <v>57</v>
      </c>
      <c r="M3" s="22" t="s">
        <v>60</v>
      </c>
    </row>
    <row r="4" spans="10:13" ht="12.75">
      <c r="J4" s="15" t="s">
        <v>55</v>
      </c>
      <c r="K4" s="21" t="s">
        <v>56</v>
      </c>
      <c r="L4" s="21" t="s">
        <v>58</v>
      </c>
      <c r="M4" s="21" t="s">
        <v>61</v>
      </c>
    </row>
    <row r="5" spans="2:13" ht="12.75">
      <c r="B5" t="s">
        <v>2</v>
      </c>
      <c r="J5" s="15"/>
      <c r="K5" s="15"/>
      <c r="L5" s="21" t="s">
        <v>59</v>
      </c>
      <c r="M5" s="21"/>
    </row>
    <row r="6" spans="10:13" ht="12.75">
      <c r="J6" s="14">
        <v>1</v>
      </c>
      <c r="K6" s="14" t="s">
        <v>62</v>
      </c>
      <c r="L6" s="14"/>
      <c r="M6" s="14"/>
    </row>
    <row r="7" spans="1:13" ht="12.75">
      <c r="A7" t="s">
        <v>3</v>
      </c>
      <c r="E7">
        <v>5945.5</v>
      </c>
      <c r="F7" t="s">
        <v>87</v>
      </c>
      <c r="J7" s="15"/>
      <c r="K7" s="15" t="s">
        <v>63</v>
      </c>
      <c r="L7" s="21">
        <v>7</v>
      </c>
      <c r="M7" s="35">
        <f>L7*81.377*1.262</f>
        <v>718.884418</v>
      </c>
    </row>
    <row r="8" spans="1:13" ht="12.75">
      <c r="A8" t="s">
        <v>4</v>
      </c>
      <c r="E8">
        <v>1013.2</v>
      </c>
      <c r="F8" t="s">
        <v>87</v>
      </c>
      <c r="J8" s="16"/>
      <c r="K8" s="16" t="s">
        <v>64</v>
      </c>
      <c r="L8" s="23">
        <v>0</v>
      </c>
      <c r="M8" s="35">
        <f>L8*81.377*1.262</f>
        <v>0</v>
      </c>
    </row>
    <row r="9" spans="1:13" ht="12.75">
      <c r="A9" t="s">
        <v>5</v>
      </c>
      <c r="J9" s="15">
        <v>2</v>
      </c>
      <c r="K9" s="24" t="s">
        <v>65</v>
      </c>
      <c r="L9" s="21"/>
      <c r="M9" s="35"/>
    </row>
    <row r="10" spans="1:13" ht="12.75">
      <c r="A10" t="s">
        <v>6</v>
      </c>
      <c r="E10">
        <v>1175.5</v>
      </c>
      <c r="F10" t="s">
        <v>87</v>
      </c>
      <c r="J10" s="16"/>
      <c r="K10" s="18" t="s">
        <v>68</v>
      </c>
      <c r="L10" s="23">
        <v>7</v>
      </c>
      <c r="M10" s="35">
        <f>L10*81.377*1.262</f>
        <v>718.884418</v>
      </c>
    </row>
    <row r="11" spans="1:13" ht="12.75">
      <c r="A11" t="s">
        <v>7</v>
      </c>
      <c r="E11">
        <v>5238.5</v>
      </c>
      <c r="F11" t="s">
        <v>87</v>
      </c>
      <c r="J11" s="14">
        <v>3</v>
      </c>
      <c r="K11" s="17" t="s">
        <v>66</v>
      </c>
      <c r="L11" s="22"/>
      <c r="M11" s="35"/>
    </row>
    <row r="12" spans="1:13" ht="12.75">
      <c r="A12" t="s">
        <v>8</v>
      </c>
      <c r="E12">
        <v>927</v>
      </c>
      <c r="F12" t="s">
        <v>87</v>
      </c>
      <c r="J12" s="16"/>
      <c r="K12" s="18" t="s">
        <v>67</v>
      </c>
      <c r="L12" s="23">
        <v>5</v>
      </c>
      <c r="M12" s="35">
        <f>L12*81.377*1.262</f>
        <v>513.48887</v>
      </c>
    </row>
    <row r="13" spans="10:13" ht="12.75">
      <c r="J13" s="20">
        <v>4</v>
      </c>
      <c r="K13" s="19" t="s">
        <v>69</v>
      </c>
      <c r="L13" s="25">
        <v>0</v>
      </c>
      <c r="M13" s="35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70</v>
      </c>
      <c r="L14" s="22"/>
      <c r="M14" s="35"/>
    </row>
    <row r="15" spans="10:13" ht="12.75">
      <c r="J15" s="15" t="s">
        <v>71</v>
      </c>
      <c r="K15" s="26" t="s">
        <v>72</v>
      </c>
      <c r="L15" s="21">
        <v>0</v>
      </c>
      <c r="M15" s="35">
        <f>L15*81.377*1.262</f>
        <v>0</v>
      </c>
    </row>
    <row r="16" spans="1:13" ht="12.75">
      <c r="A16" s="2" t="s">
        <v>10</v>
      </c>
      <c r="F16" s="11">
        <v>76396.07</v>
      </c>
      <c r="J16" s="15" t="s">
        <v>73</v>
      </c>
      <c r="K16" s="26" t="s">
        <v>74</v>
      </c>
      <c r="L16" s="21">
        <v>10</v>
      </c>
      <c r="M16" s="35">
        <f>L16*81.377*1.262</f>
        <v>1026.97774</v>
      </c>
    </row>
    <row r="17" spans="1:13" ht="12.75">
      <c r="A17" t="s">
        <v>11</v>
      </c>
      <c r="F17" s="5">
        <v>68609.22</v>
      </c>
      <c r="J17" s="16" t="s">
        <v>75</v>
      </c>
      <c r="K17" s="18" t="s">
        <v>76</v>
      </c>
      <c r="L17" s="23">
        <v>10.4</v>
      </c>
      <c r="M17" s="35">
        <f>L17*81.377*1.262</f>
        <v>1068.0568495999999</v>
      </c>
    </row>
    <row r="18" spans="2:13" ht="12.75">
      <c r="B18" t="s">
        <v>12</v>
      </c>
      <c r="F18" s="9">
        <f>F17/F16</f>
        <v>0.8980726364589172</v>
      </c>
      <c r="J18" s="20"/>
      <c r="K18" s="27" t="s">
        <v>77</v>
      </c>
      <c r="L18" s="28">
        <f>SUM(L7:L17)</f>
        <v>39.4</v>
      </c>
      <c r="M18" s="36">
        <f>SUM(M7:M17)</f>
        <v>4046.2922955999993</v>
      </c>
    </row>
    <row r="19" spans="1:11" ht="12.75">
      <c r="A19" t="s">
        <v>107</v>
      </c>
      <c r="F19" s="5">
        <v>420</v>
      </c>
      <c r="K19" s="1" t="s">
        <v>78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69029.22</v>
      </c>
      <c r="J20" s="22" t="s">
        <v>54</v>
      </c>
      <c r="K20" s="14"/>
      <c r="L20" s="22" t="s">
        <v>57</v>
      </c>
      <c r="M20" s="22" t="s">
        <v>60</v>
      </c>
    </row>
    <row r="21" spans="10:13" ht="12.75">
      <c r="J21" s="23" t="s">
        <v>55</v>
      </c>
      <c r="K21" s="23" t="s">
        <v>56</v>
      </c>
      <c r="L21" s="23" t="s">
        <v>79</v>
      </c>
      <c r="M21" s="23" t="s">
        <v>61</v>
      </c>
    </row>
    <row r="22" spans="2:13" ht="12.75">
      <c r="B22" s="1" t="s">
        <v>14</v>
      </c>
      <c r="C22" s="1"/>
      <c r="J22" s="20">
        <v>1</v>
      </c>
      <c r="K22" s="20" t="s">
        <v>114</v>
      </c>
      <c r="L22" s="25">
        <v>0.28</v>
      </c>
      <c r="M22" s="35">
        <f>L22*81.377*1.15*1.262</f>
        <v>33.068683228</v>
      </c>
    </row>
    <row r="23" spans="10:13" ht="12.75">
      <c r="J23" s="20">
        <v>2</v>
      </c>
      <c r="K23" s="20" t="s">
        <v>117</v>
      </c>
      <c r="L23" s="25">
        <v>3.1</v>
      </c>
      <c r="M23" s="35">
        <f aca="true" t="shared" si="0" ref="M23:M29">L23*81.377*1.15*1.262</f>
        <v>366.11756431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123</v>
      </c>
      <c r="L24" s="25">
        <v>0.56</v>
      </c>
      <c r="M24" s="35">
        <f t="shared" si="0"/>
        <v>66.137366456</v>
      </c>
    </row>
    <row r="25" spans="1:13" ht="12.75">
      <c r="A25" t="s">
        <v>16</v>
      </c>
      <c r="D25" t="s">
        <v>108</v>
      </c>
      <c r="F25" s="11">
        <v>7071</v>
      </c>
      <c r="J25" s="20">
        <v>4</v>
      </c>
      <c r="K25" s="20"/>
      <c r="L25" s="25"/>
      <c r="M25" s="35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5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5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5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5">
        <f t="shared" si="0"/>
        <v>0</v>
      </c>
    </row>
    <row r="30" spans="1:13" ht="12.75">
      <c r="A30" t="s">
        <v>23</v>
      </c>
      <c r="J30" s="20"/>
      <c r="K30" s="30" t="s">
        <v>77</v>
      </c>
      <c r="L30" s="28">
        <f>SUM(L22:L29)</f>
        <v>3.94</v>
      </c>
      <c r="M30" s="36">
        <f>SUM(M22:M29)</f>
        <v>465.32361399399997</v>
      </c>
    </row>
    <row r="31" spans="1:11" ht="12.75">
      <c r="A31" s="5" t="s">
        <v>24</v>
      </c>
      <c r="B31">
        <v>1175.5</v>
      </c>
      <c r="C31" t="s">
        <v>19</v>
      </c>
      <c r="D31" s="11">
        <v>2.3</v>
      </c>
      <c r="E31" t="s">
        <v>20</v>
      </c>
      <c r="F31" s="5">
        <v>0</v>
      </c>
      <c r="K31" s="31" t="s">
        <v>81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2" t="s">
        <v>54</v>
      </c>
      <c r="K32" s="22"/>
      <c r="L32" s="22" t="s">
        <v>57</v>
      </c>
      <c r="M32" s="22" t="s">
        <v>60</v>
      </c>
    </row>
    <row r="33" spans="1:13" ht="12.75">
      <c r="A33" s="5" t="s">
        <v>26</v>
      </c>
      <c r="B33">
        <v>5238.5</v>
      </c>
      <c r="C33" t="s">
        <v>19</v>
      </c>
      <c r="D33" s="5">
        <v>0.42</v>
      </c>
      <c r="E33" t="s">
        <v>20</v>
      </c>
      <c r="F33" s="5">
        <v>0</v>
      </c>
      <c r="J33" s="23" t="s">
        <v>55</v>
      </c>
      <c r="K33" s="23" t="s">
        <v>56</v>
      </c>
      <c r="L33" s="23" t="s">
        <v>79</v>
      </c>
      <c r="M33" s="23" t="s">
        <v>61</v>
      </c>
    </row>
    <row r="34" spans="10:13" ht="12.75">
      <c r="J34" s="20">
        <v>1</v>
      </c>
      <c r="K34" s="20"/>
      <c r="L34" s="36">
        <f>M34/60.97/1.142</f>
        <v>0</v>
      </c>
      <c r="M34" s="28">
        <v>0</v>
      </c>
    </row>
    <row r="35" spans="1:11" ht="12.75">
      <c r="A35" s="6" t="s">
        <v>27</v>
      </c>
      <c r="D35" t="s">
        <v>109</v>
      </c>
      <c r="K35" s="1" t="s">
        <v>82</v>
      </c>
    </row>
    <row r="36" spans="2:13" ht="12.75">
      <c r="B36">
        <v>927</v>
      </c>
      <c r="C36" t="s">
        <v>19</v>
      </c>
      <c r="D36" s="5">
        <v>6.17</v>
      </c>
      <c r="E36" t="s">
        <v>20</v>
      </c>
      <c r="F36" s="5">
        <v>1810</v>
      </c>
      <c r="J36" s="22" t="s">
        <v>54</v>
      </c>
      <c r="K36" s="22"/>
      <c r="L36" s="22" t="s">
        <v>83</v>
      </c>
      <c r="M36" s="22" t="s">
        <v>60</v>
      </c>
    </row>
    <row r="37" spans="10:13" ht="12.75">
      <c r="J37" s="23" t="s">
        <v>55</v>
      </c>
      <c r="K37" s="23" t="s">
        <v>56</v>
      </c>
      <c r="L37" s="23"/>
      <c r="M37" s="23" t="s">
        <v>84</v>
      </c>
    </row>
    <row r="38" spans="1:13" ht="12.75">
      <c r="A38" t="s">
        <v>28</v>
      </c>
      <c r="J38" s="20">
        <v>1</v>
      </c>
      <c r="K38" s="20" t="s">
        <v>115</v>
      </c>
      <c r="L38" s="25" t="s">
        <v>116</v>
      </c>
      <c r="M38" s="25">
        <v>14</v>
      </c>
    </row>
    <row r="39" spans="1:13" ht="12.75">
      <c r="A39" s="7" t="s">
        <v>29</v>
      </c>
      <c r="B39" s="7"/>
      <c r="C39" s="7" t="s">
        <v>30</v>
      </c>
      <c r="D39" s="7"/>
      <c r="J39" s="20">
        <v>2</v>
      </c>
      <c r="K39" s="20" t="s">
        <v>118</v>
      </c>
      <c r="L39" s="25" t="s">
        <v>119</v>
      </c>
      <c r="M39" s="25">
        <v>110</v>
      </c>
    </row>
    <row r="40" spans="2:13" ht="12.75">
      <c r="B40">
        <v>5945.5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3</v>
      </c>
      <c r="K40" s="20" t="s">
        <v>120</v>
      </c>
      <c r="L40" s="25" t="s">
        <v>116</v>
      </c>
      <c r="M40" s="25">
        <v>6</v>
      </c>
    </row>
    <row r="41" spans="1:13" ht="12.75">
      <c r="A41" s="4" t="s">
        <v>51</v>
      </c>
      <c r="F41" s="34">
        <f>F25+F36+F40</f>
        <v>8881</v>
      </c>
      <c r="J41" s="20">
        <v>4</v>
      </c>
      <c r="K41" s="20" t="s">
        <v>121</v>
      </c>
      <c r="L41" s="25" t="s">
        <v>122</v>
      </c>
      <c r="M41" s="25">
        <v>300</v>
      </c>
    </row>
    <row r="42" spans="1:13" ht="12.75">
      <c r="A42" s="4" t="s">
        <v>31</v>
      </c>
      <c r="J42" s="20">
        <v>5</v>
      </c>
      <c r="K42" s="20" t="s">
        <v>104</v>
      </c>
      <c r="L42" s="25" t="s">
        <v>124</v>
      </c>
      <c r="M42" s="25">
        <v>45.44</v>
      </c>
    </row>
    <row r="43" spans="10:13" ht="12.75">
      <c r="J43" s="20">
        <v>6</v>
      </c>
      <c r="K43" s="20"/>
      <c r="L43" s="25"/>
      <c r="M43" s="25"/>
    </row>
    <row r="44" spans="1:13" ht="12.75">
      <c r="A44" t="s">
        <v>32</v>
      </c>
      <c r="J44" s="20">
        <v>7</v>
      </c>
      <c r="K44" s="20"/>
      <c r="L44" s="25"/>
      <c r="M44" s="25"/>
    </row>
    <row r="45" spans="2:13" ht="12.75">
      <c r="B45">
        <v>5945.5</v>
      </c>
      <c r="C45" t="s">
        <v>87</v>
      </c>
      <c r="D45" s="37"/>
      <c r="E45">
        <v>76.53</v>
      </c>
      <c r="F45" s="11">
        <v>4165</v>
      </c>
      <c r="J45" s="20">
        <v>8</v>
      </c>
      <c r="K45" s="20"/>
      <c r="L45" s="25"/>
      <c r="M45" s="25"/>
    </row>
    <row r="46" spans="1:13" ht="12.75">
      <c r="A46" t="s">
        <v>33</v>
      </c>
      <c r="J46" s="20">
        <v>9</v>
      </c>
      <c r="K46" s="20"/>
      <c r="L46" s="25"/>
      <c r="M46" s="25"/>
    </row>
    <row r="47" spans="2:13" ht="12.75">
      <c r="B47">
        <v>5945.5</v>
      </c>
      <c r="C47" s="6" t="s">
        <v>87</v>
      </c>
      <c r="E47" s="47">
        <v>28.05</v>
      </c>
      <c r="F47" s="11">
        <v>1615</v>
      </c>
      <c r="J47" s="20"/>
      <c r="K47" s="20"/>
      <c r="L47" s="32" t="s">
        <v>85</v>
      </c>
      <c r="M47" s="36">
        <f>SUM(M38:M46)</f>
        <v>475.44</v>
      </c>
    </row>
    <row r="48" spans="1:3" ht="12.75">
      <c r="A48" t="s">
        <v>34</v>
      </c>
      <c r="C48" t="s">
        <v>113</v>
      </c>
    </row>
    <row r="49" spans="2:6" ht="12.75">
      <c r="B49">
        <f>F49/D49</f>
        <v>13924.908424908424</v>
      </c>
      <c r="C49" t="s">
        <v>35</v>
      </c>
      <c r="D49" s="5">
        <v>2.73</v>
      </c>
      <c r="E49" t="s">
        <v>20</v>
      </c>
      <c r="F49" s="5">
        <v>38015</v>
      </c>
    </row>
    <row r="50" ht="12.75">
      <c r="A50" t="s">
        <v>36</v>
      </c>
    </row>
    <row r="51" spans="2:6" ht="12.75">
      <c r="B51">
        <v>1013.2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5945.5</v>
      </c>
      <c r="C52" t="s">
        <v>19</v>
      </c>
      <c r="D52" s="5">
        <v>0.02</v>
      </c>
      <c r="E52" t="s">
        <v>20</v>
      </c>
      <c r="F52" s="11">
        <f>B52*D52</f>
        <v>118.91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4">
        <f>SUM(F45:F54)</f>
        <v>43913.91</v>
      </c>
    </row>
    <row r="56" spans="1:6" ht="12.75">
      <c r="A56" s="10"/>
      <c r="B56" s="10"/>
      <c r="C56" s="10"/>
      <c r="F56" s="8"/>
    </row>
    <row r="57" spans="1:6" ht="12.75">
      <c r="A57" s="4" t="s">
        <v>90</v>
      </c>
      <c r="B57" s="10"/>
      <c r="C57" s="10"/>
      <c r="F57" s="8"/>
    </row>
    <row r="58" spans="1:6" ht="12.75">
      <c r="A58" s="10"/>
      <c r="B58" s="10"/>
      <c r="C58" s="10"/>
      <c r="F58" s="8"/>
    </row>
    <row r="59" spans="1:6" ht="12.75">
      <c r="A59" s="10" t="s">
        <v>91</v>
      </c>
      <c r="B59" s="10"/>
      <c r="C59" s="10"/>
      <c r="F59" s="39">
        <v>16269</v>
      </c>
    </row>
    <row r="60" spans="1:6" ht="12.75">
      <c r="A60" s="4" t="s">
        <v>98</v>
      </c>
      <c r="F60" s="8">
        <f>SUM(F59)</f>
        <v>16269</v>
      </c>
    </row>
    <row r="61" ht="12.75">
      <c r="A61" s="10"/>
    </row>
    <row r="62" spans="1:2" ht="12.75">
      <c r="A62" s="4" t="s">
        <v>92</v>
      </c>
      <c r="B62" s="4"/>
    </row>
    <row r="64" spans="1:6" ht="12.75">
      <c r="A64" t="s">
        <v>40</v>
      </c>
      <c r="C64">
        <v>145099</v>
      </c>
      <c r="D64">
        <v>219205.2</v>
      </c>
      <c r="E64">
        <v>5945.5</v>
      </c>
      <c r="F64" s="38">
        <f>C64/D64*E64</f>
        <v>3935.5184297635274</v>
      </c>
    </row>
    <row r="65" spans="1:6" ht="12.75">
      <c r="A65" t="s">
        <v>41</v>
      </c>
      <c r="C65">
        <v>149158</v>
      </c>
      <c r="D65">
        <v>219205.2</v>
      </c>
      <c r="E65">
        <v>5945.5</v>
      </c>
      <c r="F65" s="38">
        <f>C65/D65*E65</f>
        <v>4045.610637886328</v>
      </c>
    </row>
    <row r="66" spans="1:6" ht="12.75">
      <c r="A66" t="s">
        <v>42</v>
      </c>
      <c r="F66" s="5">
        <v>465.32</v>
      </c>
    </row>
    <row r="67" spans="1:6" ht="12.75">
      <c r="A67" t="s">
        <v>103</v>
      </c>
      <c r="F67" s="5"/>
    </row>
    <row r="68" spans="2:6" ht="12.75">
      <c r="B68">
        <v>5945.5</v>
      </c>
      <c r="C68" t="s">
        <v>19</v>
      </c>
      <c r="D68" s="5">
        <v>0.05</v>
      </c>
      <c r="E68" t="s">
        <v>20</v>
      </c>
      <c r="F68" s="11">
        <f>B68*D68</f>
        <v>297.27500000000003</v>
      </c>
    </row>
    <row r="69" spans="1:6" ht="12.75">
      <c r="A69" t="s">
        <v>43</v>
      </c>
      <c r="F69" s="5">
        <v>475.44</v>
      </c>
    </row>
    <row r="70" spans="1:6" ht="12.75">
      <c r="A70" t="s">
        <v>44</v>
      </c>
      <c r="F70" s="5"/>
    </row>
    <row r="71" spans="1:6" ht="12.75">
      <c r="A71" t="s">
        <v>45</v>
      </c>
      <c r="F71" s="5"/>
    </row>
    <row r="72" spans="2:6" ht="12.75">
      <c r="B72">
        <v>5945.5</v>
      </c>
      <c r="C72" t="s">
        <v>19</v>
      </c>
      <c r="D72" s="11">
        <v>0.17</v>
      </c>
      <c r="E72" t="s">
        <v>20</v>
      </c>
      <c r="F72" s="11">
        <f>B72*D72</f>
        <v>1010.7350000000001</v>
      </c>
    </row>
    <row r="73" spans="1:6" ht="12.75">
      <c r="A73" t="s">
        <v>46</v>
      </c>
      <c r="F73" s="5">
        <v>0</v>
      </c>
    </row>
    <row r="74" spans="1:6" ht="12.75">
      <c r="A74" s="4" t="s">
        <v>95</v>
      </c>
      <c r="B74" s="10"/>
      <c r="C74" s="10"/>
      <c r="F74" s="34">
        <f>SUM(F64:F73)</f>
        <v>10229.899067649856</v>
      </c>
    </row>
    <row r="75" ht="12.75">
      <c r="F75" s="5"/>
    </row>
    <row r="76" spans="1:6" ht="12.75">
      <c r="A76" s="4" t="s">
        <v>93</v>
      </c>
      <c r="F76" s="5"/>
    </row>
    <row r="77" spans="1:6" ht="12.75">
      <c r="A77" t="s">
        <v>47</v>
      </c>
      <c r="B77">
        <v>5945.5</v>
      </c>
      <c r="C77" t="s">
        <v>87</v>
      </c>
      <c r="F77" s="11">
        <v>892</v>
      </c>
    </row>
    <row r="78" spans="1:6" ht="12.75">
      <c r="A78" t="s">
        <v>48</v>
      </c>
      <c r="F78" s="5"/>
    </row>
    <row r="79" spans="1:6" ht="12.75">
      <c r="A79" s="7" t="s">
        <v>106</v>
      </c>
      <c r="F79" s="5"/>
    </row>
    <row r="80" spans="2:9" ht="12.75">
      <c r="B80">
        <v>5945.5</v>
      </c>
      <c r="C80" t="s">
        <v>19</v>
      </c>
      <c r="D80" s="11">
        <v>0.56</v>
      </c>
      <c r="E80" t="s">
        <v>20</v>
      </c>
      <c r="F80" s="11">
        <f>B80*D80</f>
        <v>3329.4800000000005</v>
      </c>
      <c r="G80" s="7"/>
      <c r="H80" s="7"/>
      <c r="I80" s="7"/>
    </row>
    <row r="81" spans="1:6" ht="12.75">
      <c r="A81" s="4" t="s">
        <v>94</v>
      </c>
      <c r="F81" s="34">
        <f>F77+F80</f>
        <v>4221.4800000000005</v>
      </c>
    </row>
    <row r="82" ht="12.75">
      <c r="F82" s="5"/>
    </row>
    <row r="83" ht="12.75">
      <c r="A83" s="4" t="s">
        <v>96</v>
      </c>
    </row>
    <row r="84" spans="1:6" ht="12.75">
      <c r="A84" s="7" t="s">
        <v>49</v>
      </c>
      <c r="B84" s="7"/>
      <c r="C84" s="7"/>
      <c r="D84" s="7"/>
      <c r="E84" s="7"/>
      <c r="F84" s="7"/>
    </row>
    <row r="85" spans="2:6" ht="12.75">
      <c r="B85">
        <v>5945.5</v>
      </c>
      <c r="C85" t="s">
        <v>19</v>
      </c>
      <c r="D85" s="11">
        <v>1.46</v>
      </c>
      <c r="E85" t="s">
        <v>20</v>
      </c>
      <c r="F85" s="11">
        <f>B85*D85</f>
        <v>8680.43</v>
      </c>
    </row>
    <row r="86" spans="1:6" ht="12.75">
      <c r="A86" s="4" t="s">
        <v>97</v>
      </c>
      <c r="F86" s="8">
        <f>SUM(F85)</f>
        <v>8680.43</v>
      </c>
    </row>
    <row r="87" ht="12.75">
      <c r="F87" s="5"/>
    </row>
    <row r="88" spans="1:6" ht="12.75">
      <c r="A88" s="1" t="s">
        <v>50</v>
      </c>
      <c r="B88" s="1"/>
      <c r="F88" s="34">
        <f>F41+F55+F60+F74+F81+F86</f>
        <v>92195.71906764986</v>
      </c>
    </row>
    <row r="90" spans="1:6" ht="12.75">
      <c r="A90" s="1" t="s">
        <v>52</v>
      </c>
      <c r="B90" s="40">
        <v>0.008</v>
      </c>
      <c r="C90" s="1"/>
      <c r="D90" s="1"/>
      <c r="E90" s="1"/>
      <c r="F90" s="34">
        <f>F88*0.8%</f>
        <v>737.5657525411989</v>
      </c>
    </row>
    <row r="92" spans="1:6" ht="15">
      <c r="A92" s="12" t="s">
        <v>53</v>
      </c>
      <c r="B92" s="12"/>
      <c r="C92" s="12"/>
      <c r="D92" s="12"/>
      <c r="E92" s="12"/>
      <c r="F92" s="33">
        <f>F88+F90</f>
        <v>92933.28482019105</v>
      </c>
    </row>
    <row r="93" spans="2:6" ht="12.75">
      <c r="B93" s="41" t="s">
        <v>99</v>
      </c>
      <c r="C93" s="42" t="s">
        <v>100</v>
      </c>
      <c r="D93" s="22" t="s">
        <v>101</v>
      </c>
      <c r="E93" s="22" t="s">
        <v>102</v>
      </c>
      <c r="F93" s="45" t="s">
        <v>110</v>
      </c>
    </row>
    <row r="94" spans="1:6" ht="12.75">
      <c r="A94" s="13"/>
      <c r="B94" s="43">
        <v>40634</v>
      </c>
      <c r="C94" s="44">
        <v>-101783</v>
      </c>
      <c r="D94" s="23">
        <v>69029</v>
      </c>
      <c r="E94" s="23">
        <v>92933</v>
      </c>
      <c r="F94" s="46">
        <f>C94+D94-E94</f>
        <v>-125687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2011-06-17T15:18:00Z</dcterms:modified>
  <cp:category/>
  <cp:version/>
  <cp:contentType/>
  <cp:contentStatus/>
</cp:coreProperties>
</file>