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<sst xmlns="http://schemas.openxmlformats.org/spreadsheetml/2006/main" count="179" uniqueCount="125">
  <si>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</si>
  <si>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</si>
  <si>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</si>
  <si>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</si>
  <si>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</si>
  <si>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</si>
  <si>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</si>
  <si>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</si>
  <si>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</si>
  <si>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</si>
  <si>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</si>
  <si>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</si>
  <si>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</si>
  <si>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</si>
  <si>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</si>
  <si>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</si>
  <si>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</si>
  <si>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</si>
  <si>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</si>
  <si>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</si>
  <si>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</si>
  <si>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</si>
  <si>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</si>
  <si>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</si>
  <si>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</si>
  <si>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</si>
  <si>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</si>
  <si>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</si>
  <si>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</si>
  <si>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</si>
  <si>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</si>
  <si>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</si>
  <si>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</si>
  <si>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</si>
  <si>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</si>
  <si>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</si>
  <si>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</si>
  <si>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</si>
  <si>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</si>
  <si>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</si>
  <si>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</si>
  <si>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</si>
  <si>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</si>
  <si>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</si>
  <si>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</si>
  <si>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</si>
  <si>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</si>
  <si>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</si>
  <si>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</si>
  <si>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</si>
  <si>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</si>
  <si>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</si>
  <si>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</si>
  <si>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</si>
  <si>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</si>
  <si>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</si>
  <si>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</si>
  <si>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</si>
  <si>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</si>
  <si>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</si>
  <si>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</si>
  <si>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</si>
  <si>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</si>
  <si>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</si>
  <si>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</si>
  <si>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</si>
  <si>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</si>
  <si>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</si>
  <si>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</si>
  <si>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</si>
  <si>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</si>
  <si>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</si>
  <si>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</si>
  <si>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</si>
  <si>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</si>
  <si>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</si>
  <si>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</si>
  <si>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</si>
  <si>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</si>
  <si>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</si>
  <si>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</si>
  <si>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</si>
  <si>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</si>
  <si>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</si>
  <si>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</si>
  <si>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</si>
  <si>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</si>
  <si>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</si>
  <si>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</si>
  <si>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</si>
  <si>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</si>
  <si>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</si>
  <si>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</si>
  <si>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</si>
  <si>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20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</si>
  <si>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</si>
  <si>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</si>
  <si>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</si>
  <si>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</si>
  <si>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</si>
  <si>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</si>
  <si>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</si>
  <si>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2шт</t>
  </si>
  <si>
    <t>(з/пл. мастеров, ЕСН, услуги сбербанка)</t>
  </si>
  <si>
    <t>1.2 Аренда (Спарк)</t>
  </si>
  <si>
    <t>0,9 ставки</t>
  </si>
  <si>
    <t>0,6 ставки</t>
  </si>
  <si>
    <t>Смена сгона Д 20 (2шт)</t>
  </si>
  <si>
    <t>Сгон Д 20</t>
  </si>
  <si>
    <t>К/гайка 20</t>
  </si>
  <si>
    <t>Откачка воды из техподполий</t>
  </si>
  <si>
    <t>Лампа</t>
  </si>
  <si>
    <t>1шт</t>
  </si>
  <si>
    <t>ост.на 01.05.</t>
  </si>
  <si>
    <t>апрель</t>
  </si>
  <si>
    <t xml:space="preserve">                    за апрель  2011 г.</t>
  </si>
  <si>
    <t>Промывка системы отопления</t>
  </si>
  <si>
    <t>Опрессовка системы отопления</t>
  </si>
  <si>
    <t>Демонтаж, монтаж эл.узла</t>
  </si>
  <si>
    <t>Смена ламп (6шт)</t>
  </si>
  <si>
    <t>6шт</t>
  </si>
  <si>
    <t>Ремонт эл.щита со сменой автомат (1шт)</t>
  </si>
  <si>
    <t>АВ-16</t>
  </si>
  <si>
    <t>АВ-25</t>
  </si>
  <si>
    <t>Работа по договору (Электромонтаж, смена щита)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</si>
</sst>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115</v>
      </c>
    </row>
    <row r="3" spans="2:13" ht="12.75">
      <c r="B3" s="1" t="s">
        <v>1</v>
      </c>
      <c r="C3" s="8" t="s">
        <v>114</v>
      </c>
      <c r="D3" s="1" t="s">
        <v>101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3474</v>
      </c>
      <c r="F7" t="s">
        <v>93</v>
      </c>
      <c r="J7" s="15"/>
      <c r="K7" s="15" t="s">
        <v>69</v>
      </c>
      <c r="L7" s="21">
        <v>4</v>
      </c>
      <c r="M7" s="34">
        <f>L7*81.37*1.262</f>
        <v>410.75576</v>
      </c>
    </row>
    <row r="8" spans="1:13" ht="12.75">
      <c r="A8" t="s">
        <v>4</v>
      </c>
      <c r="E8">
        <v>945.6</v>
      </c>
      <c r="F8" t="s">
        <v>93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758.3</v>
      </c>
      <c r="F10" t="s">
        <v>93</v>
      </c>
      <c r="J10" s="16"/>
      <c r="K10" s="18" t="s">
        <v>74</v>
      </c>
      <c r="L10" s="23">
        <v>6</v>
      </c>
      <c r="M10" s="34">
        <f>L10*81.37*1.262</f>
        <v>616.13364</v>
      </c>
    </row>
    <row r="11" spans="1:13" ht="12.75">
      <c r="A11" t="s">
        <v>7</v>
      </c>
      <c r="E11">
        <v>3500</v>
      </c>
      <c r="F11" t="s">
        <v>93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480</v>
      </c>
      <c r="F12" t="s">
        <v>93</v>
      </c>
      <c r="J12" s="16"/>
      <c r="K12" s="18" t="s">
        <v>73</v>
      </c>
      <c r="L12" s="23">
        <v>7</v>
      </c>
      <c r="M12" s="34">
        <f>L12*81.37*1.262</f>
        <v>718.82258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36373.86</v>
      </c>
      <c r="J16" s="15" t="s">
        <v>79</v>
      </c>
      <c r="K16" s="26" t="s">
        <v>80</v>
      </c>
      <c r="L16" s="21">
        <v>3</v>
      </c>
      <c r="M16" s="34">
        <f>L16*81.37*1.262</f>
        <v>308.06682</v>
      </c>
    </row>
    <row r="17" spans="1:13" ht="12.75">
      <c r="A17" t="s">
        <v>11</v>
      </c>
      <c r="F17" s="5">
        <v>39556.6</v>
      </c>
      <c r="J17" s="16" t="s">
        <v>81</v>
      </c>
      <c r="K17" s="18" t="s">
        <v>82</v>
      </c>
      <c r="L17" s="23">
        <v>3.02</v>
      </c>
      <c r="M17" s="34">
        <f>L17*81.37*1.262</f>
        <v>310.12059880000004</v>
      </c>
    </row>
    <row r="18" spans="2:13" ht="12.75">
      <c r="B18" t="s">
        <v>12</v>
      </c>
      <c r="F18" s="9">
        <f>F17/F16</f>
        <v>1.0875007491643724</v>
      </c>
      <c r="J18" s="20"/>
      <c r="K18" s="27" t="s">
        <v>83</v>
      </c>
      <c r="L18" s="28">
        <f>SUM(L7:L17)</f>
        <v>23.02</v>
      </c>
      <c r="M18" s="35">
        <f>SUM(M7:M17)</f>
        <v>2363.8993988</v>
      </c>
    </row>
    <row r="19" spans="1:11" ht="12.75">
      <c r="A19" t="s">
        <v>104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39676.6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110</v>
      </c>
      <c r="L22" s="25">
        <v>8.4</v>
      </c>
      <c r="M22" s="34">
        <f>L22*81.37*1.15*1.262</f>
        <v>991.9751603999999</v>
      </c>
    </row>
    <row r="23" spans="10:13" ht="12.75">
      <c r="J23" s="20">
        <v>2</v>
      </c>
      <c r="K23" s="20" t="s">
        <v>116</v>
      </c>
      <c r="L23" s="25">
        <v>35.51</v>
      </c>
      <c r="M23" s="34">
        <f aca="true" t="shared" si="0" ref="M23:M33">L23*81.37*1.15*1.262</f>
        <v>4193.45689831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117</v>
      </c>
      <c r="L24" s="25">
        <v>58.37</v>
      </c>
      <c r="M24" s="34">
        <f t="shared" si="0"/>
        <v>6893.046441969999</v>
      </c>
    </row>
    <row r="25" spans="1:13" ht="12.75">
      <c r="A25" t="s">
        <v>16</v>
      </c>
      <c r="D25" t="s">
        <v>105</v>
      </c>
      <c r="F25" s="11">
        <v>4895.3</v>
      </c>
      <c r="J25" s="20">
        <v>4</v>
      </c>
      <c r="K25" s="46" t="s">
        <v>107</v>
      </c>
      <c r="L25" s="49">
        <v>0.62</v>
      </c>
      <c r="M25" s="34">
        <f t="shared" si="0"/>
        <v>73.21721422</v>
      </c>
    </row>
    <row r="26" spans="1:13" ht="12.75">
      <c r="A26" t="s">
        <v>17</v>
      </c>
      <c r="J26" s="20">
        <v>5</v>
      </c>
      <c r="K26" s="46" t="s">
        <v>118</v>
      </c>
      <c r="L26" s="49">
        <v>3.12</v>
      </c>
      <c r="M26" s="34">
        <f t="shared" si="0"/>
        <v>368.4479167200001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 t="s">
        <v>119</v>
      </c>
      <c r="L27" s="25">
        <v>0.42</v>
      </c>
      <c r="M27" s="34">
        <f t="shared" si="0"/>
        <v>49.59875802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 t="s">
        <v>121</v>
      </c>
      <c r="L28" s="25">
        <v>4.83</v>
      </c>
      <c r="M28" s="34">
        <f t="shared" si="0"/>
        <v>570.3857172300001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 t="s">
        <v>124</v>
      </c>
      <c r="L29" s="25"/>
      <c r="M29" s="34">
        <v>86800</v>
      </c>
    </row>
    <row r="30" spans="1:13" ht="12.75">
      <c r="A30" t="s">
        <v>23</v>
      </c>
      <c r="J30" s="20">
        <v>9</v>
      </c>
      <c r="K30" s="47"/>
      <c r="L30" s="25"/>
      <c r="M30" s="34">
        <f t="shared" si="0"/>
        <v>0</v>
      </c>
    </row>
    <row r="31" spans="1:13" ht="12.75">
      <c r="A31" s="5" t="s">
        <v>24</v>
      </c>
      <c r="B31">
        <v>758.3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26</v>
      </c>
      <c r="B33">
        <v>3500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/>
      <c r="K34" s="30" t="s">
        <v>83</v>
      </c>
      <c r="L34" s="28">
        <f>SUM(L22:L33)</f>
        <v>111.27000000000001</v>
      </c>
      <c r="M34" s="35">
        <f>SUM(M22:M33)</f>
        <v>99940.12810687</v>
      </c>
    </row>
    <row r="35" spans="1:11" ht="12.75">
      <c r="A35" s="6" t="s">
        <v>27</v>
      </c>
      <c r="D35" t="s">
        <v>106</v>
      </c>
      <c r="K35" s="31" t="s">
        <v>87</v>
      </c>
    </row>
    <row r="36" spans="2:13" ht="12.75">
      <c r="B36">
        <v>480</v>
      </c>
      <c r="C36" t="s">
        <v>19</v>
      </c>
      <c r="D36" s="5">
        <v>6.17</v>
      </c>
      <c r="E36" t="s">
        <v>20</v>
      </c>
      <c r="F36" s="5">
        <v>2715.32</v>
      </c>
      <c r="J36" s="22" t="s">
        <v>60</v>
      </c>
      <c r="K36" s="22"/>
      <c r="L36" s="22" t="s">
        <v>63</v>
      </c>
      <c r="M36" s="22" t="s">
        <v>66</v>
      </c>
    </row>
    <row r="37" spans="10:13" ht="12.75">
      <c r="J37" s="23" t="s">
        <v>61</v>
      </c>
      <c r="K37" s="23" t="s">
        <v>62</v>
      </c>
      <c r="L37" s="23" t="s">
        <v>85</v>
      </c>
      <c r="M37" s="23" t="s">
        <v>67</v>
      </c>
    </row>
    <row r="38" spans="1:13" ht="12.75">
      <c r="A38" t="s">
        <v>28</v>
      </c>
      <c r="J38" s="20">
        <v>1</v>
      </c>
      <c r="K38" s="20"/>
      <c r="L38" s="35">
        <f>M38/60.97/1.142</f>
        <v>0</v>
      </c>
      <c r="M38" s="28">
        <v>0</v>
      </c>
    </row>
    <row r="39" spans="1:11" ht="12.75">
      <c r="A39" s="7" t="s">
        <v>29</v>
      </c>
      <c r="B39" s="7"/>
      <c r="C39" s="7" t="s">
        <v>30</v>
      </c>
      <c r="D39" s="7"/>
      <c r="K39" s="1" t="s">
        <v>88</v>
      </c>
    </row>
    <row r="40" spans="2:13" ht="12.75">
      <c r="B40">
        <v>3474</v>
      </c>
      <c r="C40" t="s">
        <v>19</v>
      </c>
      <c r="D40" s="11">
        <v>0</v>
      </c>
      <c r="E40" t="s">
        <v>20</v>
      </c>
      <c r="F40" s="11">
        <f>B40*D40</f>
        <v>0</v>
      </c>
      <c r="J40" s="22" t="s">
        <v>60</v>
      </c>
      <c r="K40" s="22"/>
      <c r="L40" s="22" t="s">
        <v>89</v>
      </c>
      <c r="M40" s="22" t="s">
        <v>66</v>
      </c>
    </row>
    <row r="41" spans="1:13" ht="12.75">
      <c r="A41" s="4" t="s">
        <v>57</v>
      </c>
      <c r="F41" s="33">
        <f>F25+F36+F40</f>
        <v>7610.620000000001</v>
      </c>
      <c r="J41" s="23" t="s">
        <v>61</v>
      </c>
      <c r="K41" s="23" t="s">
        <v>62</v>
      </c>
      <c r="L41" s="23"/>
      <c r="M41" s="23" t="s">
        <v>90</v>
      </c>
    </row>
    <row r="42" spans="1:13" ht="12.75">
      <c r="A42" s="4" t="s">
        <v>31</v>
      </c>
      <c r="J42" s="20">
        <v>1</v>
      </c>
      <c r="K42" s="20"/>
      <c r="L42" s="25"/>
      <c r="M42" s="25"/>
    </row>
    <row r="43" spans="10:13" ht="12.75">
      <c r="J43" s="20">
        <v>2</v>
      </c>
      <c r="K43" s="20" t="s">
        <v>108</v>
      </c>
      <c r="L43" s="25" t="s">
        <v>102</v>
      </c>
      <c r="M43" s="25">
        <v>28</v>
      </c>
    </row>
    <row r="44" spans="1:13" ht="12.75">
      <c r="A44" t="s">
        <v>32</v>
      </c>
      <c r="C44" s="13"/>
      <c r="D44" s="48"/>
      <c r="E44" s="13"/>
      <c r="F44" s="11"/>
      <c r="J44" s="20">
        <v>3</v>
      </c>
      <c r="K44" s="20" t="s">
        <v>109</v>
      </c>
      <c r="L44" s="25" t="s">
        <v>102</v>
      </c>
      <c r="M44" s="25">
        <v>30</v>
      </c>
    </row>
    <row r="45" spans="2:13" ht="12.75">
      <c r="B45">
        <v>3474</v>
      </c>
      <c r="C45" t="s">
        <v>93</v>
      </c>
      <c r="D45" s="36"/>
      <c r="E45">
        <v>76.53</v>
      </c>
      <c r="F45" s="11">
        <v>2528</v>
      </c>
      <c r="J45" s="20">
        <v>4</v>
      </c>
      <c r="K45" s="20" t="s">
        <v>111</v>
      </c>
      <c r="L45" s="25" t="s">
        <v>120</v>
      </c>
      <c r="M45" s="25">
        <v>34.08</v>
      </c>
    </row>
    <row r="46" spans="1:13" ht="12.75">
      <c r="A46" t="s">
        <v>33</v>
      </c>
      <c r="J46" s="20">
        <v>5</v>
      </c>
      <c r="K46" s="20" t="s">
        <v>122</v>
      </c>
      <c r="L46" s="25" t="s">
        <v>112</v>
      </c>
      <c r="M46" s="25">
        <v>30.85</v>
      </c>
    </row>
    <row r="47" spans="2:13" ht="12.75">
      <c r="B47">
        <v>3474</v>
      </c>
      <c r="C47" t="s">
        <v>93</v>
      </c>
      <c r="D47" s="36"/>
      <c r="E47">
        <v>28.05</v>
      </c>
      <c r="F47" s="11">
        <v>989</v>
      </c>
      <c r="J47" s="20">
        <v>6</v>
      </c>
      <c r="K47" s="20" t="s">
        <v>123</v>
      </c>
      <c r="L47" s="25" t="s">
        <v>112</v>
      </c>
      <c r="M47" s="25">
        <v>30.85</v>
      </c>
    </row>
    <row r="48" spans="1:13" ht="12.75">
      <c r="A48" t="s">
        <v>34</v>
      </c>
      <c r="J48" s="20">
        <v>7</v>
      </c>
      <c r="K48" s="20"/>
      <c r="L48" s="25"/>
      <c r="M48" s="25"/>
    </row>
    <row r="49" spans="2:13" ht="12.75">
      <c r="B49">
        <f>F49/D49</f>
        <v>794</v>
      </c>
      <c r="C49" t="s">
        <v>35</v>
      </c>
      <c r="D49" s="5">
        <v>2.73</v>
      </c>
      <c r="E49" t="s">
        <v>20</v>
      </c>
      <c r="F49" s="5">
        <v>2167.62</v>
      </c>
      <c r="J49" s="20">
        <v>8</v>
      </c>
      <c r="K49" s="20"/>
      <c r="L49" s="25"/>
      <c r="M49" s="25"/>
    </row>
    <row r="50" spans="1:13" ht="12.75">
      <c r="A50" t="s">
        <v>36</v>
      </c>
      <c r="J50" s="20">
        <v>9</v>
      </c>
      <c r="K50" s="20"/>
      <c r="L50" s="25"/>
      <c r="M50" s="25"/>
    </row>
    <row r="51" spans="2:13" ht="12.75">
      <c r="B51">
        <v>945.6</v>
      </c>
      <c r="C51" t="s">
        <v>19</v>
      </c>
      <c r="D51" s="5">
        <v>0</v>
      </c>
      <c r="E51" t="s">
        <v>20</v>
      </c>
      <c r="F51" s="11">
        <f>B51*D51</f>
        <v>0</v>
      </c>
      <c r="J51" s="20">
        <v>10</v>
      </c>
      <c r="K51" s="20"/>
      <c r="L51" s="25"/>
      <c r="M51" s="25"/>
    </row>
    <row r="52" spans="1:13" ht="12.75">
      <c r="A52" t="s">
        <v>37</v>
      </c>
      <c r="B52">
        <v>3474</v>
      </c>
      <c r="C52" t="s">
        <v>19</v>
      </c>
      <c r="D52" s="5">
        <v>0.03</v>
      </c>
      <c r="E52" t="s">
        <v>20</v>
      </c>
      <c r="F52" s="5">
        <f>B52*D52</f>
        <v>104.22</v>
      </c>
      <c r="J52" s="20">
        <v>11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12</v>
      </c>
      <c r="K53" s="20"/>
      <c r="L53" s="25"/>
      <c r="M53" s="25"/>
    </row>
    <row r="54" spans="10:13" ht="12.75">
      <c r="J54" s="20">
        <v>13</v>
      </c>
      <c r="K54" s="20"/>
      <c r="L54" s="25"/>
      <c r="M54" s="25"/>
    </row>
    <row r="55" spans="1:13" ht="12.75">
      <c r="A55" s="4" t="s">
        <v>39</v>
      </c>
      <c r="B55" s="10"/>
      <c r="C55" s="10"/>
      <c r="F55" s="33">
        <f>SUM(F44:F54)</f>
        <v>5788.84</v>
      </c>
      <c r="J55" s="20">
        <v>14</v>
      </c>
      <c r="K55" s="20"/>
      <c r="L55" s="25"/>
      <c r="M55" s="25"/>
    </row>
    <row r="56" spans="10:13" ht="12.75">
      <c r="J56" s="20">
        <v>15</v>
      </c>
      <c r="K56" s="20"/>
      <c r="L56" s="25"/>
      <c r="M56" s="25"/>
    </row>
    <row r="57" spans="1:13" ht="12.75">
      <c r="A57" s="4" t="s">
        <v>40</v>
      </c>
      <c r="B57" s="4"/>
      <c r="J57" s="20">
        <v>16</v>
      </c>
      <c r="K57" s="20"/>
      <c r="L57" s="25"/>
      <c r="M57" s="25"/>
    </row>
    <row r="58" spans="10:13" ht="12.75">
      <c r="J58" s="20">
        <v>17</v>
      </c>
      <c r="K58" s="20"/>
      <c r="L58" s="25"/>
      <c r="M58" s="25"/>
    </row>
    <row r="59" spans="1:13" ht="12.75">
      <c r="A59" t="s">
        <v>41</v>
      </c>
      <c r="C59">
        <v>145099</v>
      </c>
      <c r="D59">
        <v>219205.2</v>
      </c>
      <c r="E59">
        <v>3474</v>
      </c>
      <c r="F59" s="37">
        <f>C59/D59*E59</f>
        <v>2299.5527752078874</v>
      </c>
      <c r="J59" s="20"/>
      <c r="K59" s="20"/>
      <c r="L59" s="32" t="s">
        <v>91</v>
      </c>
      <c r="M59" s="35">
        <f>SUM(M42:M58)</f>
        <v>153.78</v>
      </c>
    </row>
    <row r="60" spans="1:6" ht="12.75">
      <c r="A60" t="s">
        <v>42</v>
      </c>
      <c r="C60">
        <v>149158</v>
      </c>
      <c r="D60">
        <v>219205.2</v>
      </c>
      <c r="E60">
        <v>3474</v>
      </c>
      <c r="F60" s="37">
        <f>C60/D60*E60</f>
        <v>2363.880473638399</v>
      </c>
    </row>
    <row r="61" spans="1:6" ht="12.75">
      <c r="A61" t="s">
        <v>43</v>
      </c>
      <c r="F61" s="5">
        <v>99940.13</v>
      </c>
    </row>
    <row r="62" spans="1:6" ht="12.75">
      <c r="A62" t="s">
        <v>100</v>
      </c>
      <c r="F62" s="5"/>
    </row>
    <row r="63" spans="2:6" ht="12.75">
      <c r="B63">
        <v>3474</v>
      </c>
      <c r="C63" t="s">
        <v>19</v>
      </c>
      <c r="D63" s="5">
        <v>0.05</v>
      </c>
      <c r="E63" t="s">
        <v>20</v>
      </c>
      <c r="F63" s="11">
        <f>B63*D63</f>
        <v>173.70000000000002</v>
      </c>
    </row>
    <row r="64" spans="1:6" ht="12.75">
      <c r="A64" t="s">
        <v>44</v>
      </c>
      <c r="F64" s="5">
        <v>153.78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3474</v>
      </c>
      <c r="C67" t="s">
        <v>19</v>
      </c>
      <c r="D67" s="11">
        <v>0.17</v>
      </c>
      <c r="E67" t="s">
        <v>20</v>
      </c>
      <c r="F67" s="11">
        <f>B67*D67</f>
        <v>590.58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3">
        <f>SUM(F59:F68)</f>
        <v>105521.62324884628</v>
      </c>
    </row>
    <row r="70" ht="12.75">
      <c r="F70" s="5"/>
    </row>
    <row r="71" spans="1:6" ht="12.75">
      <c r="A71" s="4" t="s">
        <v>49</v>
      </c>
      <c r="F71" s="5"/>
    </row>
    <row r="72" spans="1:6" ht="12.75">
      <c r="A72" t="s">
        <v>50</v>
      </c>
      <c r="B72">
        <v>3474</v>
      </c>
      <c r="C72" t="s">
        <v>93</v>
      </c>
      <c r="F72" s="11">
        <v>556</v>
      </c>
    </row>
    <row r="73" spans="1:6" ht="12.75">
      <c r="A73" t="s">
        <v>51</v>
      </c>
      <c r="F73" s="5"/>
    </row>
    <row r="74" spans="1:6" ht="12.75">
      <c r="A74" s="7" t="s">
        <v>103</v>
      </c>
      <c r="F74" s="5"/>
    </row>
    <row r="75" spans="2:6" ht="12.75">
      <c r="B75">
        <v>3474</v>
      </c>
      <c r="C75" t="s">
        <v>19</v>
      </c>
      <c r="D75" s="11">
        <v>0.69</v>
      </c>
      <c r="E75" t="s">
        <v>20</v>
      </c>
      <c r="F75" s="11">
        <f>B75*D75</f>
        <v>2397.06</v>
      </c>
    </row>
    <row r="76" spans="1:6" ht="12.75">
      <c r="A76" s="4" t="s">
        <v>52</v>
      </c>
      <c r="F76" s="33">
        <f>F72+F75</f>
        <v>2953.06</v>
      </c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3474</v>
      </c>
      <c r="C80" t="s">
        <v>19</v>
      </c>
      <c r="D80" s="11">
        <v>1.59</v>
      </c>
      <c r="E80" t="s">
        <v>20</v>
      </c>
      <c r="F80" s="11">
        <f>B80*D80</f>
        <v>5523.66</v>
      </c>
      <c r="G80" s="7"/>
      <c r="H80" s="7"/>
      <c r="I80" s="7"/>
    </row>
    <row r="81" spans="1:6" ht="12.75">
      <c r="A81" s="4" t="s">
        <v>55</v>
      </c>
      <c r="F81" s="8">
        <f>SUM(F80)</f>
        <v>5523.66</v>
      </c>
    </row>
    <row r="82" ht="12.75">
      <c r="F82" s="5"/>
    </row>
    <row r="83" spans="1:6" ht="12.75">
      <c r="A83" s="1" t="s">
        <v>56</v>
      </c>
      <c r="B83" s="1"/>
      <c r="F83" s="33">
        <f>F41+F55+F69+F76+F81</f>
        <v>127397.80324884629</v>
      </c>
    </row>
    <row r="84" ht="12.75">
      <c r="F84" s="5"/>
    </row>
    <row r="85" spans="1:6" ht="12.75">
      <c r="A85" s="1" t="s">
        <v>58</v>
      </c>
      <c r="B85" s="39">
        <v>0.008</v>
      </c>
      <c r="C85" s="1"/>
      <c r="D85" s="1"/>
      <c r="E85" s="1"/>
      <c r="F85" s="33">
        <f>F83*0.8%</f>
        <v>1019.1824259907704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8">
        <f>F83+F85</f>
        <v>128416.98567483707</v>
      </c>
    </row>
    <row r="88" spans="2:6" ht="12.75">
      <c r="B88" s="40" t="s">
        <v>96</v>
      </c>
      <c r="C88" s="41" t="s">
        <v>97</v>
      </c>
      <c r="D88" s="22" t="s">
        <v>98</v>
      </c>
      <c r="E88" s="22" t="s">
        <v>99</v>
      </c>
      <c r="F88" s="44" t="s">
        <v>113</v>
      </c>
    </row>
    <row r="89" spans="1:6" ht="12.75">
      <c r="A89" s="13"/>
      <c r="B89" s="42">
        <v>40634</v>
      </c>
      <c r="C89" s="43">
        <v>19636</v>
      </c>
      <c r="D89" s="23">
        <v>39677</v>
      </c>
      <c r="E89" s="23">
        <v>128417</v>
      </c>
      <c r="F89" s="45">
        <f>C89+D89-E89</f>
        <v>-69104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2011-06-20T13:54:50Z</dcterms:modified>
  <cp:category/>
  <cp:version/>
  <cp:contentType/>
  <cp:contentStatus/>
</cp:coreProperties>
</file>