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<sst xmlns="http://schemas.openxmlformats.org/spreadsheetml/2006/main" count="175" uniqueCount="140">
  <si>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</si>
  <si>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</si>
  <si>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</si>
  <si>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</si>
  <si>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</si>
  <si>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</si>
  <si>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</si>
  <si>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</si>
  <si>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</si>
  <si>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</si>
  <si>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</si>
  <si>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</si>
  <si>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</si>
  <si>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</si>
  <si>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</si>
  <si>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</si>
  <si>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</si>
  <si>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</si>
  <si>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</si>
  <si>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</si>
  <si>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</si>
  <si>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</si>
  <si>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</si>
  <si>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</si>
  <si>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</si>
  <si>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</si>
  <si>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</si>
  <si>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</si>
  <si>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</si>
  <si>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</si>
  <si>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</si>
  <si>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</si>
  <si>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</si>
  <si>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</si>
  <si>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</si>
  <si>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</si>
  <si>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</si>
  <si>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</si>
  <si>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</si>
  <si>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</si>
  <si>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</si>
  <si>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</si>
  <si>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</si>
  <si>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</si>
  <si>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</si>
  <si>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</si>
  <si>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</si>
  <si>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</si>
  <si>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</si>
  <si>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</si>
  <si>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</si>
  <si>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</si>
  <si>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</si>
  <si>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</si>
  <si>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</si>
  <si>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</si>
  <si>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</si>
  <si>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</si>
  <si>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</si>
  <si>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</si>
  <si>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</si>
  <si>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</si>
  <si>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</si>
  <si>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</si>
  <si>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</si>
  <si>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</si>
  <si>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</si>
  <si>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</si>
  <si>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</si>
  <si>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</si>
  <si>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</si>
  <si>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</si>
  <si>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</si>
  <si>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</si>
  <si>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</si>
  <si>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</si>
  <si>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</si>
  <si>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</si>
  <si>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</si>
  <si>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</si>
  <si>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</si>
  <si>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</si>
  <si>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</si>
  <si>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</si>
  <si>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</si>
  <si>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</si>
  <si>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</si>
  <si>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</si>
  <si>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</si>
  <si>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0,5 ставки</t>
  </si>
  <si>
    <t xml:space="preserve">         за</t>
  </si>
  <si>
    <t>1.2 Аренда (спарк,эр-телеком)</t>
  </si>
  <si>
    <t>Прочистка канализации</t>
  </si>
  <si>
    <t>Откачка воды из техподполий</t>
  </si>
  <si>
    <t>Вентиль Д 15</t>
  </si>
  <si>
    <t>1шт</t>
  </si>
  <si>
    <t>2шт</t>
  </si>
  <si>
    <t>ост.на 01.01.</t>
  </si>
  <si>
    <t>декабрь</t>
  </si>
  <si>
    <t xml:space="preserve">                    за декабрь  2011 г.</t>
  </si>
  <si>
    <t>3.  Материалы</t>
  </si>
  <si>
    <t>Устр-во врезки 50 (2шт)</t>
  </si>
  <si>
    <t>Врезка 50</t>
  </si>
  <si>
    <t>Смена труб Д 63 (30мп)</t>
  </si>
  <si>
    <t>Труба Д 63</t>
  </si>
  <si>
    <t>30мп</t>
  </si>
  <si>
    <t>Уголок 63</t>
  </si>
  <si>
    <t>10шт</t>
  </si>
  <si>
    <t>Муфта паечная</t>
  </si>
  <si>
    <t>Демонтаж эадвижек Д 100 (3шт)</t>
  </si>
  <si>
    <t>Демонтаж труб Д 100 (3мп)</t>
  </si>
  <si>
    <t>Прокладка труб Д 76 (3мп)</t>
  </si>
  <si>
    <t>Труба Д 76</t>
  </si>
  <si>
    <t>3мп</t>
  </si>
  <si>
    <t>Отвод 80</t>
  </si>
  <si>
    <t>3шт</t>
  </si>
  <si>
    <t>Смена вентиля  Д 15 (1шт)</t>
  </si>
  <si>
    <t>Смена сгона Д 15 (1шт)</t>
  </si>
  <si>
    <t>Сгон Д 15</t>
  </si>
  <si>
    <t>Муфта 15</t>
  </si>
  <si>
    <t>К/гайка 15</t>
  </si>
  <si>
    <t>Смена сгона Д 20 (4шт)</t>
  </si>
  <si>
    <t>Сгон 20</t>
  </si>
  <si>
    <t>4шт</t>
  </si>
  <si>
    <t>К/гайка 20</t>
  </si>
  <si>
    <t>Муфта 20</t>
  </si>
  <si>
    <t>Демонтаж, монтаж радиатора (1шт) кв.117</t>
  </si>
  <si>
    <t>Вскрытие пола (7м2)</t>
  </si>
  <si>
    <t>Сбивание сосулек (70мп)</t>
  </si>
  <si>
    <t>Разработка грунта</t>
  </si>
  <si>
    <t>Спил дерева</t>
  </si>
  <si>
    <t>Очистка кровли от снега (300м2)</t>
  </si>
  <si>
    <t>Изготовление и установка короба</t>
  </si>
  <si>
    <t>Установка и украшение елки</t>
  </si>
  <si>
    <t>Смена патрона (2шт)</t>
  </si>
  <si>
    <t>Патрон</t>
  </si>
  <si>
    <t>Ремонт эл.щита (1шт)</t>
  </si>
  <si>
    <t>АЗС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</si>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</sst>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J64" sqref="J64:M7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99</v>
      </c>
    </row>
    <row r="3" spans="2:13" ht="12.75">
      <c r="B3" s="1" t="s">
        <v>90</v>
      </c>
      <c r="C3" s="8" t="s">
        <v>98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2803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1212.5</v>
      </c>
      <c r="F10" t="s">
        <v>78</v>
      </c>
      <c r="J10" s="16"/>
      <c r="K10" s="18" t="s">
        <v>60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3245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381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24582.36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28754.63</v>
      </c>
      <c r="J17" s="16" t="s">
        <v>67</v>
      </c>
      <c r="K17" s="18" t="s">
        <v>68</v>
      </c>
      <c r="L17" s="23">
        <v>5.93</v>
      </c>
      <c r="M17" s="33">
        <f>L17*81.37*1.262</f>
        <v>608.9454142</v>
      </c>
    </row>
    <row r="18" spans="2:13" ht="12.75">
      <c r="B18" t="s">
        <v>11</v>
      </c>
      <c r="F18" s="9">
        <f>F17/F16</f>
        <v>1.169726177633067</v>
      </c>
      <c r="J18" s="20"/>
      <c r="K18" s="27" t="s">
        <v>69</v>
      </c>
      <c r="L18" s="28">
        <f>SUM(L7:L17)</f>
        <v>17.93</v>
      </c>
      <c r="M18" s="34">
        <f>SUM(M7:M17)</f>
        <v>1841.2126942</v>
      </c>
    </row>
    <row r="19" spans="1:11" ht="12.75">
      <c r="A19" t="s">
        <v>91</v>
      </c>
      <c r="F19" s="5">
        <v>520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29274.63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28.98</v>
      </c>
      <c r="M22" s="33">
        <f>L22*81.37*1.15*1.262</f>
        <v>3422.31430338</v>
      </c>
    </row>
    <row r="23" spans="10:13" ht="12.75">
      <c r="J23" s="20">
        <v>2</v>
      </c>
      <c r="K23" s="20" t="s">
        <v>93</v>
      </c>
      <c r="L23" s="25">
        <v>4.2</v>
      </c>
      <c r="M23" s="33">
        <f aca="true" t="shared" si="0" ref="M23:M43">L23*81.37*1.15*1.262</f>
        <v>495.98758019999997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12.86</v>
      </c>
      <c r="M24" s="33">
        <f t="shared" si="0"/>
        <v>1518.66673366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 t="s">
        <v>103</v>
      </c>
      <c r="L25" s="25">
        <v>40.47</v>
      </c>
      <c r="M25" s="33">
        <f t="shared" si="0"/>
        <v>4779.19461207</v>
      </c>
    </row>
    <row r="26" spans="1:13" ht="12.75">
      <c r="A26" s="6" t="s">
        <v>18</v>
      </c>
      <c r="D26" t="s">
        <v>89</v>
      </c>
      <c r="F26" s="5">
        <v>2262.77</v>
      </c>
      <c r="J26" s="20">
        <v>5</v>
      </c>
      <c r="K26" s="20" t="s">
        <v>109</v>
      </c>
      <c r="L26" s="25">
        <v>2.86</v>
      </c>
      <c r="M26" s="33">
        <f t="shared" si="0"/>
        <v>337.74392366</v>
      </c>
    </row>
    <row r="27" spans="1:13" ht="12.75">
      <c r="A27" s="6" t="s">
        <v>100</v>
      </c>
      <c r="F27" s="5">
        <v>812.87</v>
      </c>
      <c r="J27" s="20">
        <v>6</v>
      </c>
      <c r="K27" s="20" t="s">
        <v>110</v>
      </c>
      <c r="L27" s="25">
        <v>1.96</v>
      </c>
      <c r="M27" s="33">
        <f t="shared" si="0"/>
        <v>231.46087075999998</v>
      </c>
    </row>
    <row r="28" spans="1:13" ht="12.75">
      <c r="A28" s="4" t="s">
        <v>43</v>
      </c>
      <c r="F28" s="32">
        <f>F25+F26+F27</f>
        <v>8514.86</v>
      </c>
      <c r="J28" s="20">
        <v>7</v>
      </c>
      <c r="K28" s="20" t="s">
        <v>111</v>
      </c>
      <c r="L28" s="25">
        <v>2.39</v>
      </c>
      <c r="M28" s="33">
        <f t="shared" si="0"/>
        <v>282.24055159000005</v>
      </c>
    </row>
    <row r="29" spans="1:13" ht="12.75">
      <c r="A29" s="4" t="s">
        <v>19</v>
      </c>
      <c r="J29" s="20">
        <v>8</v>
      </c>
      <c r="K29" s="20" t="s">
        <v>116</v>
      </c>
      <c r="L29" s="25">
        <v>0.81</v>
      </c>
      <c r="M29" s="33">
        <f t="shared" si="0"/>
        <v>95.65474761000002</v>
      </c>
    </row>
    <row r="30" spans="1:13" ht="12.75">
      <c r="A30" t="s">
        <v>20</v>
      </c>
      <c r="F30" s="11">
        <v>1971</v>
      </c>
      <c r="J30" s="20">
        <v>9</v>
      </c>
      <c r="K30" s="20" t="s">
        <v>117</v>
      </c>
      <c r="L30" s="25">
        <v>0.28</v>
      </c>
      <c r="M30" s="33">
        <f t="shared" si="0"/>
        <v>33.065838680000006</v>
      </c>
    </row>
    <row r="31" spans="1:13" ht="12.75">
      <c r="A31" t="s">
        <v>21</v>
      </c>
      <c r="F31" s="11">
        <v>764</v>
      </c>
      <c r="J31" s="20">
        <v>10</v>
      </c>
      <c r="K31" s="20" t="s">
        <v>121</v>
      </c>
      <c r="L31" s="25">
        <v>1.12</v>
      </c>
      <c r="M31" s="33">
        <f t="shared" si="0"/>
        <v>132.26335472000002</v>
      </c>
    </row>
    <row r="32" spans="1:13" ht="12.75">
      <c r="A32" t="s">
        <v>22</v>
      </c>
      <c r="J32" s="20">
        <v>11</v>
      </c>
      <c r="K32" s="20" t="s">
        <v>126</v>
      </c>
      <c r="L32" s="25">
        <v>2.01</v>
      </c>
      <c r="M32" s="33">
        <f t="shared" si="0"/>
        <v>237.36548480999997</v>
      </c>
    </row>
    <row r="33" spans="2:13" ht="12.75">
      <c r="B33">
        <f>F33/D33</f>
        <v>1578</v>
      </c>
      <c r="C33" t="s">
        <v>23</v>
      </c>
      <c r="D33" s="5">
        <v>1.91</v>
      </c>
      <c r="E33" t="s">
        <v>17</v>
      </c>
      <c r="F33" s="5">
        <v>3013.98</v>
      </c>
      <c r="J33" s="20">
        <v>12</v>
      </c>
      <c r="K33" s="20" t="s">
        <v>127</v>
      </c>
      <c r="L33" s="25">
        <v>1.22</v>
      </c>
      <c r="M33" s="33">
        <f t="shared" si="0"/>
        <v>144.07258281999998</v>
      </c>
    </row>
    <row r="34" spans="2:13" ht="12.75">
      <c r="B34">
        <f>F34/D34</f>
        <v>0</v>
      </c>
      <c r="C34" t="s">
        <v>23</v>
      </c>
      <c r="D34" s="5">
        <v>2.73</v>
      </c>
      <c r="E34" t="s">
        <v>17</v>
      </c>
      <c r="F34" s="5">
        <v>0</v>
      </c>
      <c r="J34" s="20">
        <v>13</v>
      </c>
      <c r="K34" s="20" t="s">
        <v>128</v>
      </c>
      <c r="L34" s="25">
        <v>30.45</v>
      </c>
      <c r="M34" s="33">
        <f t="shared" si="0"/>
        <v>3595.90995645</v>
      </c>
    </row>
    <row r="35" spans="1:13" ht="12.75">
      <c r="A35" t="s">
        <v>24</v>
      </c>
      <c r="B35">
        <v>0</v>
      </c>
      <c r="C35" t="s">
        <v>16</v>
      </c>
      <c r="D35" s="5">
        <v>0</v>
      </c>
      <c r="E35" t="s">
        <v>17</v>
      </c>
      <c r="F35" s="5">
        <f>B35*D35</f>
        <v>0</v>
      </c>
      <c r="J35" s="20">
        <v>14</v>
      </c>
      <c r="K35" s="20" t="s">
        <v>129</v>
      </c>
      <c r="L35" s="25">
        <v>6.67</v>
      </c>
      <c r="M35" s="33">
        <f t="shared" si="0"/>
        <v>787.6755142699999</v>
      </c>
    </row>
    <row r="36" spans="1:13" ht="12.75">
      <c r="A36" t="s">
        <v>25</v>
      </c>
      <c r="F36" s="5">
        <v>0</v>
      </c>
      <c r="J36" s="20">
        <v>15</v>
      </c>
      <c r="K36" s="20" t="s">
        <v>130</v>
      </c>
      <c r="L36" s="25">
        <v>8.98</v>
      </c>
      <c r="M36" s="33">
        <f t="shared" si="0"/>
        <v>1060.4686833800001</v>
      </c>
    </row>
    <row r="37" spans="1:13" ht="12.75">
      <c r="A37" s="4" t="s">
        <v>26</v>
      </c>
      <c r="B37" s="10"/>
      <c r="C37" s="10"/>
      <c r="F37" s="32">
        <f>SUM(F30:F36)</f>
        <v>5748.98</v>
      </c>
      <c r="J37" s="20">
        <v>16</v>
      </c>
      <c r="K37" s="20" t="s">
        <v>131</v>
      </c>
      <c r="L37" s="25">
        <v>8</v>
      </c>
      <c r="M37" s="33">
        <f t="shared" si="0"/>
        <v>944.7382479999999</v>
      </c>
    </row>
    <row r="38" spans="1:13" ht="12.75">
      <c r="A38" s="4" t="s">
        <v>27</v>
      </c>
      <c r="B38" s="4"/>
      <c r="J38" s="20">
        <v>17</v>
      </c>
      <c r="K38" s="20" t="s">
        <v>132</v>
      </c>
      <c r="L38" s="25">
        <v>4</v>
      </c>
      <c r="M38" s="33">
        <f t="shared" si="0"/>
        <v>472.36912399999994</v>
      </c>
    </row>
    <row r="39" spans="1:13" ht="12.75">
      <c r="A39" t="s">
        <v>28</v>
      </c>
      <c r="C39">
        <v>150029</v>
      </c>
      <c r="D39">
        <v>219171.6</v>
      </c>
      <c r="E39">
        <v>2803</v>
      </c>
      <c r="F39" s="35">
        <f>C39/D39*E39</f>
        <v>1918.730743399236</v>
      </c>
      <c r="J39" s="20">
        <v>18</v>
      </c>
      <c r="K39" s="20" t="s">
        <v>133</v>
      </c>
      <c r="L39" s="25">
        <v>4</v>
      </c>
      <c r="M39" s="33">
        <f t="shared" si="0"/>
        <v>472.36912399999994</v>
      </c>
    </row>
    <row r="40" spans="1:13" ht="12.75">
      <c r="A40" t="s">
        <v>29</v>
      </c>
      <c r="C40">
        <v>143976</v>
      </c>
      <c r="D40">
        <v>219171.6</v>
      </c>
      <c r="E40">
        <v>2803</v>
      </c>
      <c r="F40" s="35">
        <f>C40/D40*E40</f>
        <v>1841.3185284954805</v>
      </c>
      <c r="J40" s="20">
        <v>19</v>
      </c>
      <c r="K40" s="20" t="s">
        <v>134</v>
      </c>
      <c r="L40" s="25">
        <v>0.8</v>
      </c>
      <c r="M40" s="33">
        <f t="shared" si="0"/>
        <v>94.4738248</v>
      </c>
    </row>
    <row r="41" spans="1:13" ht="12.75">
      <c r="A41" t="s">
        <v>30</v>
      </c>
      <c r="F41" s="11">
        <f>M44</f>
        <v>19736.762923530005</v>
      </c>
      <c r="J41" s="20">
        <v>20</v>
      </c>
      <c r="K41" s="20" t="s">
        <v>136</v>
      </c>
      <c r="L41" s="25">
        <v>4.83</v>
      </c>
      <c r="M41" s="33">
        <f t="shared" si="0"/>
        <v>570.3857172300001</v>
      </c>
    </row>
    <row r="42" spans="1:13" ht="12.75">
      <c r="A42" t="s">
        <v>85</v>
      </c>
      <c r="J42" s="20">
        <v>21</v>
      </c>
      <c r="K42" s="20" t="s">
        <v>138</v>
      </c>
      <c r="L42" s="25">
        <v>0.24</v>
      </c>
      <c r="M42" s="33">
        <f t="shared" si="0"/>
        <v>28.342147439999998</v>
      </c>
    </row>
    <row r="43" spans="2:13" ht="12.75">
      <c r="B43">
        <v>2803</v>
      </c>
      <c r="C43" t="s">
        <v>16</v>
      </c>
      <c r="D43" s="5"/>
      <c r="F43" s="11">
        <f>B43*D43</f>
        <v>0</v>
      </c>
      <c r="J43" s="20">
        <v>22</v>
      </c>
      <c r="K43" s="20"/>
      <c r="L43" s="25"/>
      <c r="M43" s="33">
        <f t="shared" si="0"/>
        <v>0</v>
      </c>
    </row>
    <row r="44" spans="1:13" ht="12.75">
      <c r="A44" t="s">
        <v>31</v>
      </c>
      <c r="F44" s="11">
        <f>M64</f>
        <v>10784.7</v>
      </c>
      <c r="J44" s="20"/>
      <c r="K44" s="30" t="s">
        <v>69</v>
      </c>
      <c r="L44" s="28">
        <f>SUM(L22:L43)</f>
        <v>167.13</v>
      </c>
      <c r="M44" s="34">
        <f>SUM(M22:M43)</f>
        <v>19736.762923530005</v>
      </c>
    </row>
    <row r="45" spans="1:11" ht="12.75">
      <c r="A45" t="s">
        <v>32</v>
      </c>
      <c r="K45" s="1" t="s">
        <v>73</v>
      </c>
    </row>
    <row r="46" spans="1:13" ht="12.75">
      <c r="A46" t="s">
        <v>33</v>
      </c>
      <c r="J46" s="22" t="s">
        <v>46</v>
      </c>
      <c r="K46" s="22"/>
      <c r="L46" s="22" t="s">
        <v>74</v>
      </c>
      <c r="M46" s="22" t="s">
        <v>52</v>
      </c>
    </row>
    <row r="47" spans="2:13" ht="12.75">
      <c r="B47">
        <v>2803</v>
      </c>
      <c r="C47" t="s">
        <v>16</v>
      </c>
      <c r="D47" s="11">
        <v>0.25</v>
      </c>
      <c r="E47" t="s">
        <v>17</v>
      </c>
      <c r="F47" s="11">
        <f>B47*D47</f>
        <v>700.75</v>
      </c>
      <c r="J47" s="23" t="s">
        <v>47</v>
      </c>
      <c r="K47" s="23" t="s">
        <v>48</v>
      </c>
      <c r="L47" s="23"/>
      <c r="M47" s="23" t="s">
        <v>75</v>
      </c>
    </row>
    <row r="48" spans="1:13" ht="12.75">
      <c r="A48" s="4" t="s">
        <v>34</v>
      </c>
      <c r="B48" s="10"/>
      <c r="C48" s="10"/>
      <c r="F48" s="32">
        <f>SUM(F39:F47)</f>
        <v>34982.26219542472</v>
      </c>
      <c r="J48" s="20">
        <v>1</v>
      </c>
      <c r="K48" s="20" t="s">
        <v>102</v>
      </c>
      <c r="L48" s="25" t="s">
        <v>96</v>
      </c>
      <c r="M48" s="25">
        <v>50</v>
      </c>
    </row>
    <row r="49" spans="1:13" ht="12.75">
      <c r="A49" s="4" t="s">
        <v>35</v>
      </c>
      <c r="F49" s="5"/>
      <c r="J49" s="20">
        <v>2</v>
      </c>
      <c r="K49" s="20" t="s">
        <v>104</v>
      </c>
      <c r="L49" s="25" t="s">
        <v>105</v>
      </c>
      <c r="M49" s="25">
        <v>8400</v>
      </c>
    </row>
    <row r="50" spans="1:13" ht="12.75">
      <c r="A50" t="s">
        <v>36</v>
      </c>
      <c r="B50">
        <v>2803</v>
      </c>
      <c r="C50" t="s">
        <v>78</v>
      </c>
      <c r="F50" s="11">
        <v>448</v>
      </c>
      <c r="J50" s="20">
        <v>3</v>
      </c>
      <c r="K50" s="20" t="s">
        <v>106</v>
      </c>
      <c r="L50" s="25" t="s">
        <v>107</v>
      </c>
      <c r="M50" s="25">
        <v>800</v>
      </c>
    </row>
    <row r="51" spans="1:13" ht="12.75">
      <c r="A51" t="s">
        <v>37</v>
      </c>
      <c r="F51" s="5"/>
      <c r="J51" s="20">
        <v>4</v>
      </c>
      <c r="K51" s="20" t="s">
        <v>108</v>
      </c>
      <c r="L51" s="25" t="s">
        <v>96</v>
      </c>
      <c r="M51" s="25">
        <v>190</v>
      </c>
    </row>
    <row r="52" spans="1:13" ht="12.75">
      <c r="A52" s="7" t="s">
        <v>87</v>
      </c>
      <c r="F52" s="5"/>
      <c r="J52" s="20">
        <v>5</v>
      </c>
      <c r="K52" s="20" t="s">
        <v>112</v>
      </c>
      <c r="L52" s="25" t="s">
        <v>113</v>
      </c>
      <c r="M52" s="25">
        <v>540</v>
      </c>
    </row>
    <row r="53" spans="2:13" ht="12.75">
      <c r="B53">
        <v>2803</v>
      </c>
      <c r="C53" t="s">
        <v>16</v>
      </c>
      <c r="D53" s="11">
        <v>0.55</v>
      </c>
      <c r="E53" t="s">
        <v>17</v>
      </c>
      <c r="F53" s="11">
        <f>B53*D53</f>
        <v>1541.65</v>
      </c>
      <c r="J53" s="20">
        <v>6</v>
      </c>
      <c r="K53" s="20" t="s">
        <v>114</v>
      </c>
      <c r="L53" s="25" t="s">
        <v>115</v>
      </c>
      <c r="M53" s="25">
        <v>360</v>
      </c>
    </row>
    <row r="54" spans="1:13" ht="12.75">
      <c r="A54" s="4" t="s">
        <v>38</v>
      </c>
      <c r="F54" s="32">
        <f>F50+F53</f>
        <v>1989.65</v>
      </c>
      <c r="J54" s="20">
        <v>7</v>
      </c>
      <c r="K54" s="20" t="s">
        <v>94</v>
      </c>
      <c r="L54" s="25" t="s">
        <v>95</v>
      </c>
      <c r="M54" s="25">
        <v>135</v>
      </c>
    </row>
    <row r="55" spans="1:13" ht="12.75">
      <c r="A55" s="4" t="s">
        <v>39</v>
      </c>
      <c r="J55" s="20">
        <v>8</v>
      </c>
      <c r="K55" s="20" t="s">
        <v>118</v>
      </c>
      <c r="L55" s="25" t="s">
        <v>95</v>
      </c>
      <c r="M55" s="25">
        <v>15</v>
      </c>
    </row>
    <row r="56" spans="1:13" ht="12.75">
      <c r="A56" s="7" t="s">
        <v>40</v>
      </c>
      <c r="B56" s="7"/>
      <c r="C56" s="7"/>
      <c r="D56" s="7"/>
      <c r="E56" s="7"/>
      <c r="F56" s="7"/>
      <c r="J56" s="20">
        <v>9</v>
      </c>
      <c r="K56" s="20" t="s">
        <v>119</v>
      </c>
      <c r="L56" s="25" t="s">
        <v>95</v>
      </c>
      <c r="M56" s="25">
        <v>25</v>
      </c>
    </row>
    <row r="57" spans="2:13" ht="12.75">
      <c r="B57">
        <v>2803</v>
      </c>
      <c r="C57" t="s">
        <v>16</v>
      </c>
      <c r="D57" s="11">
        <v>2.24</v>
      </c>
      <c r="E57" t="s">
        <v>17</v>
      </c>
      <c r="F57" s="11">
        <f>B57*D57</f>
        <v>6278.72</v>
      </c>
      <c r="J57" s="20">
        <v>10</v>
      </c>
      <c r="K57" s="20" t="s">
        <v>120</v>
      </c>
      <c r="L57" s="25" t="s">
        <v>95</v>
      </c>
      <c r="M57" s="25">
        <v>11</v>
      </c>
    </row>
    <row r="58" spans="1:13" ht="12.75">
      <c r="A58" s="4" t="s">
        <v>41</v>
      </c>
      <c r="F58" s="8">
        <f>SUM(F57)</f>
        <v>6278.72</v>
      </c>
      <c r="J58" s="20">
        <v>11</v>
      </c>
      <c r="K58" s="20" t="s">
        <v>122</v>
      </c>
      <c r="L58" s="25" t="s">
        <v>123</v>
      </c>
      <c r="M58" s="25">
        <v>56</v>
      </c>
    </row>
    <row r="59" spans="1:13" ht="12.75">
      <c r="A59" s="1" t="s">
        <v>42</v>
      </c>
      <c r="B59" s="1"/>
      <c r="F59" s="32">
        <f>F28+F37+F48+F54+F58</f>
        <v>57514.47219542473</v>
      </c>
      <c r="J59" s="20">
        <v>12</v>
      </c>
      <c r="K59" s="20" t="s">
        <v>124</v>
      </c>
      <c r="L59" s="25" t="s">
        <v>123</v>
      </c>
      <c r="M59" s="25">
        <v>60</v>
      </c>
    </row>
    <row r="60" spans="1:13" ht="12.75">
      <c r="A60" s="1" t="s">
        <v>44</v>
      </c>
      <c r="B60" s="36">
        <v>0.008</v>
      </c>
      <c r="C60" s="1"/>
      <c r="D60" s="1"/>
      <c r="E60" s="1"/>
      <c r="F60" s="32">
        <f>F59*0.8%</f>
        <v>460.11577756339784</v>
      </c>
      <c r="J60" s="20">
        <v>13</v>
      </c>
      <c r="K60" s="20" t="s">
        <v>125</v>
      </c>
      <c r="L60" s="25" t="s">
        <v>95</v>
      </c>
      <c r="M60" s="25">
        <v>25</v>
      </c>
    </row>
    <row r="61" spans="1:13" ht="15">
      <c r="A61" s="12" t="s">
        <v>45</v>
      </c>
      <c r="B61" s="12"/>
      <c r="C61" s="12"/>
      <c r="D61" s="12"/>
      <c r="E61" s="12"/>
      <c r="F61" s="42">
        <f>F59+F60</f>
        <v>57974.58797298813</v>
      </c>
      <c r="J61" s="20">
        <v>14</v>
      </c>
      <c r="K61" s="20" t="s">
        <v>135</v>
      </c>
      <c r="L61" s="25" t="s">
        <v>96</v>
      </c>
      <c r="M61" s="25">
        <v>22</v>
      </c>
    </row>
    <row r="62" spans="2:13" ht="12.75">
      <c r="B62" s="37" t="s">
        <v>81</v>
      </c>
      <c r="C62" s="38" t="s">
        <v>82</v>
      </c>
      <c r="D62" s="22" t="s">
        <v>83</v>
      </c>
      <c r="E62" s="22" t="s">
        <v>84</v>
      </c>
      <c r="F62" s="41" t="s">
        <v>97</v>
      </c>
      <c r="J62" s="20">
        <v>15</v>
      </c>
      <c r="K62" s="20" t="s">
        <v>137</v>
      </c>
      <c r="L62" s="25" t="s">
        <v>96</v>
      </c>
      <c r="M62" s="25">
        <v>70</v>
      </c>
    </row>
    <row r="63" spans="1:13" ht="12.75">
      <c r="A63" s="13"/>
      <c r="B63" s="39">
        <v>41244</v>
      </c>
      <c r="C63" s="40">
        <v>-388947</v>
      </c>
      <c r="D63" s="43">
        <f>F20</f>
        <v>29274.63</v>
      </c>
      <c r="E63" s="43">
        <f>F61</f>
        <v>57974.58797298813</v>
      </c>
      <c r="F63" s="44">
        <f>C63+D63-E63</f>
        <v>-417646.95797298814</v>
      </c>
      <c r="J63" s="20">
        <v>16</v>
      </c>
      <c r="K63" s="20" t="s">
        <v>139</v>
      </c>
      <c r="L63" s="25" t="s">
        <v>95</v>
      </c>
      <c r="M63" s="25">
        <v>25.7</v>
      </c>
    </row>
    <row r="64" spans="10:13" ht="12.75">
      <c r="J64" s="20"/>
      <c r="K64" s="20"/>
      <c r="L64" s="31" t="s">
        <v>76</v>
      </c>
      <c r="M64" s="34">
        <f>SUM(M48:M63)</f>
        <v>10784.7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2012-02-26T15:16:19Z</dcterms:modified>
  <cp:category/>
  <cp:version/>
  <cp:contentType/>
  <cp:contentStatus/>
</cp:coreProperties>
</file>