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<sst xmlns="http://schemas.openxmlformats.org/spreadsheetml/2006/main" count="152" uniqueCount="110">
  <si>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</si>
  <si>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</si>
  <si>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</si>
  <si>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</si>
  <si>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</si>
  <si>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</si>
  <si>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</si>
  <si>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</si>
  <si>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</si>
  <si>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</si>
  <si>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</si>
  <si>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</si>
  <si>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</si>
  <si>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</si>
  <si>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</si>
  <si>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</si>
  <si>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</si>
  <si>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</si>
  <si>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</si>
  <si>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</si>
  <si>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</si>
  <si>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</si>
  <si>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</si>
  <si>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</si>
  <si>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</si>
  <si>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</si>
  <si>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</si>
  <si>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</si>
  <si>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</si>
  <si>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</si>
  <si>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</si>
  <si>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</si>
  <si>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</si>
  <si>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</si>
  <si>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</si>
  <si>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</si>
  <si>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</si>
  <si>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</si>
  <si>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</si>
  <si>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</si>
  <si>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</si>
  <si>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</si>
  <si>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</si>
  <si>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</si>
  <si>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</si>
  <si>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</si>
  <si>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</si>
  <si>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</si>
  <si>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</si>
  <si>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</si>
  <si>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</si>
  <si>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</si>
  <si>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</si>
  <si>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</si>
  <si>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</si>
  <si>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</si>
  <si>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</si>
  <si>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</si>
  <si>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</si>
  <si>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</si>
  <si>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</si>
  <si>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</si>
  <si>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</si>
  <si>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</si>
  <si>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</si>
  <si>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</si>
  <si>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</si>
  <si>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</si>
  <si>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</si>
  <si>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</si>
  <si>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</si>
  <si>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</si>
  <si>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</si>
  <si>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</si>
  <si>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</si>
  <si>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</si>
  <si>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</si>
  <si>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</si>
  <si>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</si>
  <si>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</si>
  <si>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</si>
  <si>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</si>
  <si>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</si>
  <si>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</si>
  <si>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</si>
  <si>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</si>
  <si>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</si>
  <si>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</si>
  <si>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</si>
  <si>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</si>
  <si>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</si>
  <si>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</si>
  <si>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</si>
  <si>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</si>
  <si>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</si>
  <si>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</si>
  <si>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</si>
  <si>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</si>
  <si>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</si>
  <si>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</si>
  <si>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</si>
  <si>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</si>
  <si>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0,6 ставки</t>
  </si>
  <si>
    <t>0,2 ставки</t>
  </si>
  <si>
    <t>ост.на 01.07.</t>
  </si>
  <si>
    <t>июнь</t>
  </si>
  <si>
    <t xml:space="preserve">                    за июнь 2011 г.</t>
  </si>
  <si>
    <t>Маслянная окраска эл.узла</t>
  </si>
  <si>
    <t>Краска</t>
  </si>
  <si>
    <t>1,25кг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</si>
</sst>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106</v>
      </c>
    </row>
    <row r="3" spans="2:13" ht="12.75">
      <c r="B3" s="1" t="s">
        <v>1</v>
      </c>
      <c r="C3" s="8" t="s">
        <v>105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1579.8</v>
      </c>
      <c r="F7" t="s">
        <v>92</v>
      </c>
      <c r="J7" s="15"/>
      <c r="K7" s="15" t="s">
        <v>69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0</v>
      </c>
      <c r="F8" t="s">
        <v>92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620</v>
      </c>
      <c r="F10" t="s">
        <v>92</v>
      </c>
      <c r="J10" s="16"/>
      <c r="K10" s="18" t="s">
        <v>74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2429</v>
      </c>
      <c r="F11" t="s">
        <v>92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190</v>
      </c>
      <c r="F12" t="s">
        <v>92</v>
      </c>
      <c r="J12" s="16"/>
      <c r="K12" s="18" t="s">
        <v>73</v>
      </c>
      <c r="L12" s="23">
        <v>3</v>
      </c>
      <c r="M12" s="34">
        <f>L12*81.37*1.262</f>
        <v>308.06682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14392</v>
      </c>
      <c r="J16" s="15" t="s">
        <v>79</v>
      </c>
      <c r="K16" s="26" t="s">
        <v>80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13871.2</v>
      </c>
      <c r="J17" s="16" t="s">
        <v>81</v>
      </c>
      <c r="K17" s="18" t="s">
        <v>82</v>
      </c>
      <c r="L17" s="23">
        <v>2.27</v>
      </c>
      <c r="M17" s="34">
        <f>L17*81.37*1.262</f>
        <v>233.1038938</v>
      </c>
    </row>
    <row r="18" spans="2:13" ht="12.75">
      <c r="B18" t="s">
        <v>12</v>
      </c>
      <c r="F18" s="9">
        <f>F17/F16</f>
        <v>0.9638132295719845</v>
      </c>
      <c r="J18" s="20"/>
      <c r="K18" s="27" t="s">
        <v>83</v>
      </c>
      <c r="L18" s="28">
        <f>SUM(L7:L17)</f>
        <v>9.27</v>
      </c>
      <c r="M18" s="35">
        <f>SUM(M7:M17)</f>
        <v>951.9264738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13871.2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3.22</v>
      </c>
      <c r="M22" s="34">
        <f aca="true" t="shared" si="0" ref="M22:M31">L22*81.37*1.15*1.262</f>
        <v>380.25714482</v>
      </c>
    </row>
    <row r="23" spans="10:13" ht="12.75">
      <c r="J23" s="20">
        <v>2</v>
      </c>
      <c r="K23" s="20"/>
      <c r="L23" s="25"/>
      <c r="M23" s="34">
        <f t="shared" si="0"/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17</v>
      </c>
      <c r="D25" t="s">
        <v>102</v>
      </c>
      <c r="F25" s="11">
        <v>3263.53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620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/>
      <c r="L32" s="35">
        <f>SUM(L22:L31)</f>
        <v>3.22</v>
      </c>
      <c r="M32" s="35">
        <f>SUM(M22:M31)</f>
        <v>380.25714482</v>
      </c>
    </row>
    <row r="33" spans="1:11" ht="12.75">
      <c r="A33" s="5" t="s">
        <v>27</v>
      </c>
      <c r="B33">
        <v>2429</v>
      </c>
      <c r="C33" t="s">
        <v>20</v>
      </c>
      <c r="D33" s="5">
        <v>0.42</v>
      </c>
      <c r="E33" t="s">
        <v>21</v>
      </c>
      <c r="F33" s="5">
        <v>0</v>
      </c>
      <c r="K33" s="1" t="s">
        <v>87</v>
      </c>
    </row>
    <row r="34" spans="10:13" ht="12.75">
      <c r="J34" s="22" t="s">
        <v>60</v>
      </c>
      <c r="K34" s="22"/>
      <c r="L34" s="22" t="s">
        <v>88</v>
      </c>
      <c r="M34" s="22" t="s">
        <v>66</v>
      </c>
    </row>
    <row r="35" spans="1:13" ht="12.75">
      <c r="A35" s="6" t="s">
        <v>28</v>
      </c>
      <c r="D35" t="s">
        <v>103</v>
      </c>
      <c r="J35" s="23" t="s">
        <v>61</v>
      </c>
      <c r="K35" s="23" t="s">
        <v>62</v>
      </c>
      <c r="L35" s="23"/>
      <c r="M35" s="23" t="s">
        <v>89</v>
      </c>
    </row>
    <row r="36" spans="2:13" ht="12.75">
      <c r="B36">
        <v>190</v>
      </c>
      <c r="C36" t="s">
        <v>20</v>
      </c>
      <c r="D36" s="5">
        <v>6.17</v>
      </c>
      <c r="E36" t="s">
        <v>21</v>
      </c>
      <c r="F36" s="5">
        <v>905.11</v>
      </c>
      <c r="J36" s="20">
        <v>1</v>
      </c>
      <c r="K36" s="20" t="s">
        <v>108</v>
      </c>
      <c r="L36" s="25" t="s">
        <v>109</v>
      </c>
      <c r="M36" s="25">
        <v>112.5</v>
      </c>
    </row>
    <row r="37" spans="10:13" ht="12.75">
      <c r="J37" s="20">
        <v>2</v>
      </c>
      <c r="K37" s="20"/>
      <c r="L37" s="25"/>
      <c r="M37" s="25"/>
    </row>
    <row r="38" spans="1:13" ht="12.75">
      <c r="A38" t="s">
        <v>29</v>
      </c>
      <c r="J38" s="20">
        <v>3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4</v>
      </c>
      <c r="K39" s="20"/>
      <c r="L39" s="25"/>
      <c r="M39" s="25"/>
    </row>
    <row r="40" spans="2:13" ht="12.75">
      <c r="B40">
        <v>1579.8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5</v>
      </c>
      <c r="K40" s="20"/>
      <c r="L40" s="25"/>
      <c r="M40" s="25"/>
    </row>
    <row r="41" spans="1:13" ht="12.75">
      <c r="A41" s="4" t="s">
        <v>57</v>
      </c>
      <c r="F41" s="33">
        <f>F25+F36+F40</f>
        <v>4168.64</v>
      </c>
      <c r="J41" s="20">
        <v>6</v>
      </c>
      <c r="K41" s="20"/>
      <c r="L41" s="25"/>
      <c r="M41" s="25"/>
    </row>
    <row r="42" spans="1:13" ht="12.75">
      <c r="A42" s="4" t="s">
        <v>32</v>
      </c>
      <c r="J42" s="20">
        <v>7</v>
      </c>
      <c r="K42" s="20"/>
      <c r="L42" s="25"/>
      <c r="M42" s="25"/>
    </row>
    <row r="43" spans="10:13" ht="12.75">
      <c r="J43" s="20">
        <v>8</v>
      </c>
      <c r="K43" s="20"/>
      <c r="L43" s="25"/>
      <c r="M43" s="25"/>
    </row>
    <row r="44" spans="1:13" ht="12.75">
      <c r="A44" t="s">
        <v>33</v>
      </c>
      <c r="C44" s="13"/>
      <c r="D44" s="45"/>
      <c r="E44" s="13"/>
      <c r="F44" s="11"/>
      <c r="J44" s="20">
        <v>9</v>
      </c>
      <c r="K44" s="20"/>
      <c r="L44" s="25"/>
      <c r="M44" s="25"/>
    </row>
    <row r="45" spans="2:13" ht="12.75">
      <c r="B45">
        <v>1579.8</v>
      </c>
      <c r="C45" t="s">
        <v>92</v>
      </c>
      <c r="D45" s="36"/>
      <c r="E45">
        <v>76.53</v>
      </c>
      <c r="F45" s="11">
        <v>1147</v>
      </c>
      <c r="J45" s="20">
        <v>10</v>
      </c>
      <c r="K45" s="20"/>
      <c r="L45" s="25"/>
      <c r="M45" s="25"/>
    </row>
    <row r="46" spans="1:13" ht="12.75">
      <c r="A46" t="s">
        <v>34</v>
      </c>
      <c r="J46" s="20">
        <v>11</v>
      </c>
      <c r="K46" s="20"/>
      <c r="L46" s="25"/>
      <c r="M46" s="25"/>
    </row>
    <row r="47" spans="2:13" ht="12.75">
      <c r="B47">
        <v>1579.8</v>
      </c>
      <c r="C47" t="s">
        <v>92</v>
      </c>
      <c r="D47" s="36"/>
      <c r="E47">
        <v>28.05</v>
      </c>
      <c r="F47" s="11">
        <v>450</v>
      </c>
      <c r="J47" s="20"/>
      <c r="K47" s="20"/>
      <c r="L47" s="31" t="s">
        <v>90</v>
      </c>
      <c r="M47" s="35">
        <f>SUM(M36:M46)</f>
        <v>112.5</v>
      </c>
    </row>
    <row r="48" ht="12.75">
      <c r="A48" t="s">
        <v>35</v>
      </c>
    </row>
    <row r="49" spans="2:6" ht="12.75">
      <c r="B49">
        <f>F49/D49</f>
        <v>169</v>
      </c>
      <c r="C49" t="s">
        <v>36</v>
      </c>
      <c r="D49" s="5">
        <v>2.73</v>
      </c>
      <c r="E49" t="s">
        <v>21</v>
      </c>
      <c r="F49" s="5">
        <v>461.37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SUM(F44:F54)</f>
        <v>2058.37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1579.8</v>
      </c>
      <c r="F59" s="37">
        <f>C59/D59*E59</f>
        <v>1045.7206316273518</v>
      </c>
    </row>
    <row r="60" spans="1:6" ht="12.75">
      <c r="A60" t="s">
        <v>43</v>
      </c>
      <c r="C60">
        <v>132077</v>
      </c>
      <c r="D60">
        <v>219205.2</v>
      </c>
      <c r="E60">
        <v>1579.8</v>
      </c>
      <c r="F60" s="37">
        <f>C60/D60*E60</f>
        <v>951.8717831511295</v>
      </c>
    </row>
    <row r="61" spans="1:6" ht="12.75">
      <c r="A61" t="s">
        <v>44</v>
      </c>
      <c r="F61" s="5">
        <v>380.26</v>
      </c>
    </row>
    <row r="62" spans="1:6" ht="12.75">
      <c r="A62" t="s">
        <v>99</v>
      </c>
      <c r="F62" s="5"/>
    </row>
    <row r="63" spans="2:6" ht="12.75">
      <c r="B63">
        <v>1579.8</v>
      </c>
      <c r="C63" t="s">
        <v>20</v>
      </c>
      <c r="D63" s="5">
        <v>0.05</v>
      </c>
      <c r="E63" t="s">
        <v>21</v>
      </c>
      <c r="F63" s="5">
        <f>B63*D63</f>
        <v>78.99000000000001</v>
      </c>
    </row>
    <row r="64" spans="1:6" ht="12.75">
      <c r="A64" t="s">
        <v>45</v>
      </c>
      <c r="F64" s="5">
        <v>112.5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1579.8</v>
      </c>
      <c r="C67" t="s">
        <v>20</v>
      </c>
      <c r="D67" s="11">
        <v>0.19</v>
      </c>
      <c r="E67" t="s">
        <v>21</v>
      </c>
      <c r="F67" s="11">
        <f>B67*D67</f>
        <v>300.162</v>
      </c>
    </row>
    <row r="68" spans="1:6" ht="12.75">
      <c r="A68" s="4" t="s">
        <v>48</v>
      </c>
      <c r="B68" s="10"/>
      <c r="C68" s="10"/>
      <c r="F68" s="33">
        <f>SUM(F59:F67)</f>
        <v>2869.5044147784806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1579.8</v>
      </c>
      <c r="C71" t="s">
        <v>92</v>
      </c>
      <c r="F71" s="11">
        <v>237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1579.8</v>
      </c>
      <c r="C74" t="s">
        <v>20</v>
      </c>
      <c r="D74" s="11">
        <v>0.71</v>
      </c>
      <c r="E74" t="s">
        <v>21</v>
      </c>
      <c r="F74" s="11">
        <f>B74*D74</f>
        <v>1121.658</v>
      </c>
    </row>
    <row r="75" spans="1:6" ht="12.75">
      <c r="A75" s="4" t="s">
        <v>52</v>
      </c>
      <c r="F75" s="33">
        <f>F71+F74</f>
        <v>1358.658</v>
      </c>
    </row>
    <row r="76" ht="12.75">
      <c r="F76" s="5"/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1579.8</v>
      </c>
      <c r="C79" t="s">
        <v>20</v>
      </c>
      <c r="D79" s="11">
        <v>1.64</v>
      </c>
      <c r="E79" t="s">
        <v>21</v>
      </c>
      <c r="F79" s="11">
        <f>B79*D79</f>
        <v>2590.872</v>
      </c>
    </row>
    <row r="80" spans="1:9" ht="12.75">
      <c r="A80" s="4" t="s">
        <v>55</v>
      </c>
      <c r="F80" s="8">
        <f>SUM(F79)</f>
        <v>2590.872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13046.04441477848</v>
      </c>
    </row>
    <row r="83" ht="12.75">
      <c r="F83" s="5"/>
    </row>
    <row r="84" spans="1:6" ht="12.75">
      <c r="A84" s="1" t="s">
        <v>58</v>
      </c>
      <c r="B84" s="38">
        <v>0.008</v>
      </c>
      <c r="C84" s="1"/>
      <c r="D84" s="1"/>
      <c r="E84" s="1"/>
      <c r="F84" s="33">
        <f>F82*0.8%</f>
        <v>104.36835531822784</v>
      </c>
    </row>
    <row r="86" spans="1:6" ht="15">
      <c r="A86" s="12" t="s">
        <v>59</v>
      </c>
      <c r="B86" s="12"/>
      <c r="C86" s="12"/>
      <c r="D86" s="12"/>
      <c r="E86" s="12"/>
      <c r="F86" s="32">
        <f>F82+F84</f>
        <v>13150.412770096707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104</v>
      </c>
    </row>
    <row r="88" spans="1:6" ht="12.75">
      <c r="A88" s="13"/>
      <c r="B88" s="41">
        <v>40695</v>
      </c>
      <c r="C88" s="42">
        <v>-49799</v>
      </c>
      <c r="D88" s="23">
        <v>13871</v>
      </c>
      <c r="E88" s="23">
        <v>13150</v>
      </c>
      <c r="F88" s="44">
        <f>C88+D88-E88</f>
        <v>-49078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2011-09-21T05:29:13Z</dcterms:modified>
  <cp:category/>
  <cp:version/>
  <cp:contentType/>
  <cp:contentStatus/>
</cp:coreProperties>
</file>