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<sst xmlns="http://schemas.openxmlformats.org/spreadsheetml/2006/main" count="158" uniqueCount="108">
  <si>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</si>
  <si>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</si>
  <si>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</si>
  <si>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</si>
  <si>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</si>
  <si>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</si>
  <si>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</si>
  <si>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</si>
  <si>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</si>
  <si>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</si>
  <si>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</si>
  <si>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</si>
  <si>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</si>
  <si>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</si>
  <si>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</si>
  <si>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</si>
  <si>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</si>
  <si>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</si>
  <si>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</si>
  <si>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</si>
  <si>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</si>
  <si>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</si>
  <si>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</si>
  <si>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</si>
  <si>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</si>
  <si>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</si>
  <si>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</si>
  <si>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</si>
  <si>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</si>
  <si>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</si>
  <si>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</si>
  <si>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</si>
  <si>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</si>
  <si>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</si>
  <si>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</si>
  <si>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</si>
  <si>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</si>
  <si>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</si>
  <si>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</si>
  <si>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</si>
  <si>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</si>
  <si>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</si>
  <si>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</si>
  <si>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</si>
  <si>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</si>
  <si>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</si>
  <si>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</si>
  <si>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</si>
  <si>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</si>
  <si>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</si>
  <si>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</si>
  <si>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</si>
  <si>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</si>
  <si>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</si>
  <si>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</si>
  <si>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</si>
  <si>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</si>
  <si>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</si>
  <si>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</si>
  <si>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</si>
  <si>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</si>
  <si>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</si>
  <si>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</si>
  <si>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</si>
  <si>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</si>
  <si>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</si>
  <si>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</si>
  <si>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</si>
  <si>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</si>
  <si>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</si>
  <si>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</si>
  <si>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</si>
  <si>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</si>
  <si>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</si>
  <si>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</si>
  <si>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</si>
  <si>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</si>
  <si>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</si>
  <si>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</si>
  <si>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</si>
  <si>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</si>
  <si>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</si>
  <si>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</si>
  <si>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</si>
  <si>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</si>
  <si>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</si>
  <si>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</si>
  <si>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</si>
  <si>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</si>
  <si>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</si>
  <si>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</si>
  <si>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</si>
  <si>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</si>
  <si>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</si>
  <si>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</si>
  <si>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6</t>
  </si>
  <si>
    <t xml:space="preserve">   Учет затрат по текущему ремонту по ул. п. Элеватор 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</si>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</sst>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E89" sqref="E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702</v>
      </c>
      <c r="F7" t="s">
        <v>93</v>
      </c>
      <c r="J7" s="15"/>
      <c r="K7" s="15" t="s">
        <v>70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70</v>
      </c>
      <c r="F10" t="s">
        <v>93</v>
      </c>
      <c r="J10" s="16"/>
      <c r="K10" s="18" t="s">
        <v>75</v>
      </c>
      <c r="L10" s="23">
        <v>1</v>
      </c>
      <c r="M10" s="34">
        <f>L10*81.37*1.262</f>
        <v>102.68894</v>
      </c>
    </row>
    <row r="11" spans="1:13" ht="12.75">
      <c r="A11" t="s">
        <v>7</v>
      </c>
      <c r="E11">
        <v>1352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42.1</v>
      </c>
      <c r="F12" t="s">
        <v>93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5597.44</v>
      </c>
      <c r="J16" s="15" t="s">
        <v>80</v>
      </c>
      <c r="K16" s="26" t="s">
        <v>81</v>
      </c>
      <c r="L16" s="21">
        <v>1.28</v>
      </c>
      <c r="M16" s="34">
        <f>L16*81.37*1.262</f>
        <v>131.44184320000002</v>
      </c>
    </row>
    <row r="17" spans="1:13" ht="12.75">
      <c r="A17" t="s">
        <v>11</v>
      </c>
      <c r="F17" s="5">
        <v>9617.64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1.7182211868282644</v>
      </c>
      <c r="J18" s="20"/>
      <c r="K18" s="27" t="s">
        <v>84</v>
      </c>
      <c r="L18" s="28">
        <f>SUM(L7:L17)</f>
        <v>4.28</v>
      </c>
      <c r="M18" s="35">
        <f>SUM(M7:M17)</f>
        <v>439.5086632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9617.64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1087.84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35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70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1352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42.1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702</v>
      </c>
      <c r="C40" t="s">
        <v>20</v>
      </c>
      <c r="D40" s="36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702</v>
      </c>
      <c r="C45" t="s">
        <v>93</v>
      </c>
      <c r="D45" s="38"/>
      <c r="E45">
        <v>76.53</v>
      </c>
      <c r="F45" s="11">
        <v>492</v>
      </c>
    </row>
    <row r="46" ht="12.75">
      <c r="A46" t="s">
        <v>34</v>
      </c>
    </row>
    <row r="47" spans="2:6" ht="12.75">
      <c r="B47">
        <v>702</v>
      </c>
      <c r="C47" t="s">
        <v>93</v>
      </c>
      <c r="D47" s="38"/>
      <c r="E47">
        <v>28.05</v>
      </c>
      <c r="F47" s="11">
        <v>191</v>
      </c>
    </row>
    <row r="48" ht="12.75">
      <c r="A48" t="s">
        <v>35</v>
      </c>
    </row>
    <row r="49" spans="2:6" ht="12.75">
      <c r="B49">
        <f>F49/D49</f>
        <v>760.0000000000001</v>
      </c>
      <c r="C49" t="s">
        <v>36</v>
      </c>
      <c r="D49" s="5">
        <v>2.73</v>
      </c>
      <c r="E49" t="s">
        <v>21</v>
      </c>
      <c r="F49" s="5">
        <v>2074.8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2757.8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702</v>
      </c>
      <c r="F59" s="39">
        <f>C59/D59*E59</f>
        <v>481.73690905440014</v>
      </c>
    </row>
    <row r="60" spans="1:6" ht="12.75">
      <c r="A60" t="s">
        <v>43</v>
      </c>
      <c r="C60">
        <v>137133</v>
      </c>
      <c r="D60">
        <v>218626.3</v>
      </c>
      <c r="E60">
        <v>702</v>
      </c>
      <c r="F60" s="39">
        <f>C60/D60*E60</f>
        <v>440.3283868409245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702</v>
      </c>
      <c r="C63" t="s">
        <v>20</v>
      </c>
      <c r="D63" s="5">
        <v>0.05</v>
      </c>
      <c r="E63" t="s">
        <v>21</v>
      </c>
      <c r="F63" s="11">
        <f>B63*D63</f>
        <v>35.1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702</v>
      </c>
      <c r="C67" t="s">
        <v>20</v>
      </c>
      <c r="D67" s="11">
        <v>0.21</v>
      </c>
      <c r="E67" t="s">
        <v>21</v>
      </c>
      <c r="F67" s="11">
        <f>B67*D67</f>
        <v>147.42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1104.5852958953246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702</v>
      </c>
      <c r="C72" t="s">
        <v>93</v>
      </c>
      <c r="F72" s="11">
        <v>105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702</v>
      </c>
      <c r="C75" t="s">
        <v>20</v>
      </c>
      <c r="D75" s="11">
        <v>0.51</v>
      </c>
      <c r="E75" t="s">
        <v>21</v>
      </c>
      <c r="F75" s="11">
        <f>B75*D75</f>
        <v>358.02</v>
      </c>
    </row>
    <row r="76" spans="1:6" ht="12.75">
      <c r="A76" s="4" t="s">
        <v>53</v>
      </c>
      <c r="F76" s="33">
        <f>F72+F75</f>
        <v>463.02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702</v>
      </c>
      <c r="C80" t="s">
        <v>20</v>
      </c>
      <c r="D80" s="11">
        <v>1.82</v>
      </c>
      <c r="E80" t="s">
        <v>21</v>
      </c>
      <c r="F80" s="11">
        <f>B80*D80</f>
        <v>1277.64</v>
      </c>
      <c r="G80" s="7"/>
      <c r="H80" s="7"/>
      <c r="I80" s="7"/>
    </row>
    <row r="81" spans="1:6" ht="12.75">
      <c r="A81" s="4" t="s">
        <v>56</v>
      </c>
      <c r="F81" s="8">
        <f>SUM(F80)</f>
        <v>1277.64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6690.885295895326</v>
      </c>
    </row>
    <row r="84" ht="12.75">
      <c r="F84" s="5"/>
    </row>
    <row r="85" spans="1:6" ht="12.75">
      <c r="A85" s="1" t="s">
        <v>59</v>
      </c>
      <c r="B85" s="40">
        <v>0.008</v>
      </c>
      <c r="C85" s="1"/>
      <c r="D85" s="1"/>
      <c r="E85" s="1"/>
      <c r="F85" s="33">
        <f>F83*0.8%</f>
        <v>53.527082367162606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7">
        <f>F83+F85</f>
        <v>6744.412378262488</v>
      </c>
    </row>
    <row r="88" spans="2:6" ht="12.75">
      <c r="B88" s="41" t="s">
        <v>97</v>
      </c>
      <c r="C88" s="42" t="s">
        <v>98</v>
      </c>
      <c r="D88" s="22" t="s">
        <v>99</v>
      </c>
      <c r="E88" s="22" t="s">
        <v>100</v>
      </c>
      <c r="F88" s="45" t="s">
        <v>105</v>
      </c>
    </row>
    <row r="89" spans="1:6" ht="12.75">
      <c r="A89" s="13"/>
      <c r="B89" s="43">
        <v>40603</v>
      </c>
      <c r="C89" s="44">
        <v>-28879</v>
      </c>
      <c r="D89" s="23">
        <v>9618</v>
      </c>
      <c r="E89" s="23">
        <v>6744</v>
      </c>
      <c r="F89" s="46">
        <f>C89+D89-E89</f>
        <v>-26005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2011-05-25T08:49:04Z</dcterms:modified>
  <cp:category/>
  <cp:version/>
  <cp:contentType/>
  <cp:contentStatus/>
</cp:coreProperties>
</file>