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<sst xmlns="http://schemas.openxmlformats.org/spreadsheetml/2006/main" count="176" uniqueCount="126">
  <si>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</si>
  <si>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</si>
  <si>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</si>
  <si>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</si>
  <si>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</si>
  <si>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</si>
  <si>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</si>
  <si>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</si>
  <si>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</si>
  <si>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</si>
  <si>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</si>
  <si>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</si>
  <si>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</si>
  <si>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</si>
  <si>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</si>
  <si>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</si>
  <si>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</si>
  <si>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</si>
  <si>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</si>
  <si>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</si>
  <si>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</si>
  <si>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</si>
  <si>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</si>
  <si>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</si>
  <si>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</si>
  <si>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</si>
  <si>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</si>
  <si>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</si>
  <si>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</si>
  <si>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</si>
  <si>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</si>
  <si>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</si>
  <si>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</si>
  <si>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</si>
  <si>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</si>
  <si>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</si>
  <si>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</si>
  <si>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</si>
  <si>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</si>
  <si>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</si>
  <si>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</si>
  <si>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</si>
  <si>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</si>
  <si>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</si>
  <si>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</si>
  <si>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</si>
  <si>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</si>
  <si>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</si>
  <si>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</si>
  <si>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</si>
  <si>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</si>
  <si>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</si>
  <si>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</si>
  <si>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</si>
  <si>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</si>
  <si>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</si>
  <si>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</si>
  <si>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</si>
  <si>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</si>
  <si>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</si>
  <si>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</si>
  <si>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</si>
  <si>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</si>
  <si>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</si>
  <si>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</si>
  <si>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</si>
  <si>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</si>
  <si>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</si>
  <si>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</si>
  <si>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</si>
  <si>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</si>
  <si>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</si>
  <si>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</si>
  <si>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</si>
  <si>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</si>
  <si>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</si>
  <si>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</si>
  <si>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</si>
  <si>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</si>
  <si>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</si>
  <si>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</si>
  <si>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</si>
  <si>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</si>
  <si>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</si>
  <si>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</si>
  <si>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</si>
  <si>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</si>
  <si>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</si>
  <si>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</si>
  <si>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</si>
  <si>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</si>
  <si>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</si>
  <si>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</si>
  <si>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</si>
  <si>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</si>
  <si>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</si>
  <si>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</si>
  <si>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</si>
  <si>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</si>
  <si>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</si>
  <si>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</si>
  <si>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</si>
  <si>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</si>
  <si>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0,34 ставки</t>
  </si>
  <si>
    <t>ост.на 01.10</t>
  </si>
  <si>
    <t>за август-сентябрь</t>
  </si>
  <si>
    <t xml:space="preserve">                    за август-сентябрь  2011 г.</t>
  </si>
  <si>
    <t>Смена труб Д 20 м/пл (1,5мп)</t>
  </si>
  <si>
    <t>Труба Д 20 м/пл</t>
  </si>
  <si>
    <t>1,5мп</t>
  </si>
  <si>
    <t>Цанга</t>
  </si>
  <si>
    <t>2шт</t>
  </si>
  <si>
    <t>Смена вентиля Д 25 (2шт)</t>
  </si>
  <si>
    <t>Смена сгона Д 25</t>
  </si>
  <si>
    <t>Вентиль Д 25</t>
  </si>
  <si>
    <t>Сгон Д 25</t>
  </si>
  <si>
    <t>К/гайка 25</t>
  </si>
  <si>
    <t>Муфта 25</t>
  </si>
  <si>
    <t>Круг отрезной</t>
  </si>
  <si>
    <t>1шт</t>
  </si>
  <si>
    <t>Смена ламп (10шт)</t>
  </si>
  <si>
    <t>Лампа</t>
  </si>
  <si>
    <t>10шт</t>
  </si>
  <si>
    <t>Смена эл.провода (30мп)</t>
  </si>
  <si>
    <t>Эл.провод</t>
  </si>
  <si>
    <t>30мп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</si>
</sst>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105</v>
      </c>
      <c r="C3" s="8"/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1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2</v>
      </c>
      <c r="E7">
        <v>2641.1</v>
      </c>
      <c r="F7" t="s">
        <v>91</v>
      </c>
      <c r="J7" s="15"/>
      <c r="K7" s="15" t="s">
        <v>68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679.4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70</v>
      </c>
      <c r="L9" s="21"/>
      <c r="M9" s="33"/>
    </row>
    <row r="10" spans="1:13" ht="12.75">
      <c r="A10" t="s">
        <v>5</v>
      </c>
      <c r="E10">
        <v>284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1644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7</v>
      </c>
      <c r="E12">
        <v>272</v>
      </c>
      <c r="F12" t="s">
        <v>91</v>
      </c>
      <c r="J12" s="16"/>
      <c r="K12" s="18" t="s">
        <v>72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55304.72</v>
      </c>
      <c r="J16" s="15" t="s">
        <v>78</v>
      </c>
      <c r="K16" s="26" t="s">
        <v>79</v>
      </c>
      <c r="L16" s="21">
        <v>7</v>
      </c>
      <c r="M16" s="33">
        <f>L16*81.37*1.262</f>
        <v>718.82258</v>
      </c>
    </row>
    <row r="17" spans="1:13" ht="12.75">
      <c r="A17" t="s">
        <v>10</v>
      </c>
      <c r="F17" s="5">
        <v>45556.31</v>
      </c>
      <c r="J17" s="16" t="s">
        <v>80</v>
      </c>
      <c r="K17" s="18" t="s">
        <v>81</v>
      </c>
      <c r="L17" s="23">
        <v>8.09</v>
      </c>
      <c r="M17" s="33">
        <f>L17*81.37*1.262</f>
        <v>830.7535246000001</v>
      </c>
    </row>
    <row r="18" spans="2:13" ht="12.75">
      <c r="B18" t="s">
        <v>11</v>
      </c>
      <c r="F18" s="9">
        <f>F17/F16</f>
        <v>0.8237327663895595</v>
      </c>
      <c r="J18" s="20"/>
      <c r="K18" s="27" t="s">
        <v>82</v>
      </c>
      <c r="L18" s="28">
        <f>SUM(L7:L17)</f>
        <v>27.09</v>
      </c>
      <c r="M18" s="34">
        <f>SUM(M7:M17)</f>
        <v>2781.8433846000003</v>
      </c>
    </row>
    <row r="19" spans="1:11" ht="12.75">
      <c r="A19" t="s">
        <v>101</v>
      </c>
      <c r="F19" s="5">
        <v>240</v>
      </c>
      <c r="K19" s="1" t="s">
        <v>83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45796.31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13</v>
      </c>
      <c r="C22" s="1"/>
      <c r="J22" s="20">
        <v>1</v>
      </c>
      <c r="K22" s="20" t="s">
        <v>107</v>
      </c>
      <c r="L22" s="25">
        <v>2.33</v>
      </c>
      <c r="M22" s="33">
        <f aca="true" t="shared" si="0" ref="M22:M33">L22*81.37*1.15*1.262</f>
        <v>275.15501473</v>
      </c>
    </row>
    <row r="23" spans="10:13" ht="12.75">
      <c r="J23" s="20">
        <v>2</v>
      </c>
      <c r="K23" s="20" t="s">
        <v>112</v>
      </c>
      <c r="L23" s="25">
        <v>2.06</v>
      </c>
      <c r="M23" s="33">
        <f t="shared" si="0"/>
        <v>243.27009886000002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113</v>
      </c>
      <c r="L24" s="25" t="s">
        <v>111</v>
      </c>
      <c r="M24" s="33">
        <v>0.83</v>
      </c>
    </row>
    <row r="25" spans="1:13" ht="12.75">
      <c r="A25" t="s">
        <v>15</v>
      </c>
      <c r="D25" t="s">
        <v>102</v>
      </c>
      <c r="F25" s="11">
        <v>10878.44</v>
      </c>
      <c r="J25" s="20">
        <v>4</v>
      </c>
      <c r="K25" s="20" t="s">
        <v>120</v>
      </c>
      <c r="L25" s="25">
        <v>0.7</v>
      </c>
      <c r="M25" s="33">
        <f t="shared" si="0"/>
        <v>82.66459669999999</v>
      </c>
    </row>
    <row r="26" spans="1:13" ht="12.75">
      <c r="A26" t="s">
        <v>16</v>
      </c>
      <c r="J26" s="20">
        <v>5</v>
      </c>
      <c r="K26" s="20" t="s">
        <v>123</v>
      </c>
      <c r="L26" s="25">
        <v>5.7</v>
      </c>
      <c r="M26" s="33">
        <f t="shared" si="0"/>
        <v>673.1260017000001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43"/>
      <c r="L28" s="44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43"/>
      <c r="L29" s="44"/>
      <c r="M29" s="33">
        <f t="shared" si="0"/>
        <v>0</v>
      </c>
    </row>
    <row r="30" spans="1:13" ht="12.75">
      <c r="A30" t="s">
        <v>22</v>
      </c>
      <c r="J30" s="20">
        <v>9</v>
      </c>
      <c r="K30" s="43"/>
      <c r="L30" s="44"/>
      <c r="M30" s="33">
        <f t="shared" si="0"/>
        <v>0</v>
      </c>
    </row>
    <row r="31" spans="1:13" ht="12.75">
      <c r="A31" s="5" t="s">
        <v>23</v>
      </c>
      <c r="B31">
        <v>284</v>
      </c>
      <c r="C31" t="s">
        <v>18</v>
      </c>
      <c r="D31" s="11">
        <v>2.3</v>
      </c>
      <c r="E31" t="s">
        <v>19</v>
      </c>
      <c r="F31" s="5">
        <v>0</v>
      </c>
      <c r="J31" s="20">
        <v>10</v>
      </c>
      <c r="K31" s="43"/>
      <c r="L31" s="44"/>
      <c r="M31" s="33">
        <f t="shared" si="0"/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25</v>
      </c>
      <c r="B33">
        <v>1644</v>
      </c>
      <c r="C33" t="s">
        <v>18</v>
      </c>
      <c r="D33" s="5">
        <v>0.42</v>
      </c>
      <c r="E33" t="s">
        <v>19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82</v>
      </c>
      <c r="L34" s="28">
        <f>SUM(L22:L33)</f>
        <v>10.790000000000001</v>
      </c>
      <c r="M34" s="34">
        <f>SUM(M22:M33)</f>
        <v>1275.0457119900002</v>
      </c>
    </row>
    <row r="35" spans="1:11" ht="12.75">
      <c r="A35" s="6" t="s">
        <v>26</v>
      </c>
      <c r="D35" t="s">
        <v>103</v>
      </c>
      <c r="K35" s="1" t="s">
        <v>86</v>
      </c>
    </row>
    <row r="36" spans="2:13" ht="12.75">
      <c r="B36">
        <v>272</v>
      </c>
      <c r="C36" t="s">
        <v>18</v>
      </c>
      <c r="D36" s="5">
        <v>6.17</v>
      </c>
      <c r="E36" t="s">
        <v>19</v>
      </c>
      <c r="F36" s="5">
        <v>3077.36</v>
      </c>
      <c r="J36" s="22" t="s">
        <v>59</v>
      </c>
      <c r="K36" s="22"/>
      <c r="L36" s="22" t="s">
        <v>87</v>
      </c>
      <c r="M36" s="22" t="s">
        <v>65</v>
      </c>
    </row>
    <row r="37" spans="10:13" ht="12.75">
      <c r="J37" s="23" t="s">
        <v>60</v>
      </c>
      <c r="K37" s="23" t="s">
        <v>61</v>
      </c>
      <c r="L37" s="23"/>
      <c r="M37" s="23" t="s">
        <v>88</v>
      </c>
    </row>
    <row r="38" spans="1:13" ht="12.75">
      <c r="A38" t="s">
        <v>27</v>
      </c>
      <c r="J38" s="20">
        <v>1</v>
      </c>
      <c r="K38" s="20" t="s">
        <v>108</v>
      </c>
      <c r="L38" s="25" t="s">
        <v>109</v>
      </c>
      <c r="M38" s="25">
        <v>60</v>
      </c>
    </row>
    <row r="39" spans="1:13" ht="12.75">
      <c r="A39" s="7" t="s">
        <v>28</v>
      </c>
      <c r="B39" s="7"/>
      <c r="C39" s="7" t="s">
        <v>29</v>
      </c>
      <c r="D39" s="7"/>
      <c r="J39" s="20">
        <v>2</v>
      </c>
      <c r="K39" s="20" t="s">
        <v>110</v>
      </c>
      <c r="L39" s="25" t="s">
        <v>111</v>
      </c>
      <c r="M39" s="25">
        <v>160</v>
      </c>
    </row>
    <row r="40" spans="2:13" ht="12.75">
      <c r="B40">
        <v>2641.1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3</v>
      </c>
      <c r="K40" s="20" t="s">
        <v>114</v>
      </c>
      <c r="L40" s="25" t="s">
        <v>111</v>
      </c>
      <c r="M40" s="25">
        <v>500</v>
      </c>
    </row>
    <row r="41" spans="1:13" ht="12.75">
      <c r="A41" s="4" t="s">
        <v>56</v>
      </c>
      <c r="F41" s="32">
        <f>F25+F36+F40</f>
        <v>13955.800000000001</v>
      </c>
      <c r="J41" s="20">
        <v>4</v>
      </c>
      <c r="K41" s="20" t="s">
        <v>115</v>
      </c>
      <c r="L41" s="25" t="s">
        <v>111</v>
      </c>
      <c r="M41" s="25">
        <v>32</v>
      </c>
    </row>
    <row r="42" spans="1:13" ht="12.75">
      <c r="A42" s="4" t="s">
        <v>30</v>
      </c>
      <c r="J42" s="20">
        <v>5</v>
      </c>
      <c r="K42" s="20" t="s">
        <v>116</v>
      </c>
      <c r="L42" s="25" t="s">
        <v>111</v>
      </c>
      <c r="M42" s="25">
        <v>36</v>
      </c>
    </row>
    <row r="43" spans="10:13" ht="12.75">
      <c r="J43" s="20">
        <v>6</v>
      </c>
      <c r="K43" s="20" t="s">
        <v>117</v>
      </c>
      <c r="L43" s="25" t="s">
        <v>111</v>
      </c>
      <c r="M43" s="25">
        <v>80</v>
      </c>
    </row>
    <row r="44" spans="1:13" ht="12.75">
      <c r="A44" t="s">
        <v>31</v>
      </c>
      <c r="C44" s="13"/>
      <c r="D44" s="45"/>
      <c r="E44" s="13"/>
      <c r="F44" s="11"/>
      <c r="J44" s="20">
        <v>7</v>
      </c>
      <c r="K44" s="20" t="s">
        <v>118</v>
      </c>
      <c r="L44" s="25" t="s">
        <v>119</v>
      </c>
      <c r="M44" s="25">
        <v>17</v>
      </c>
    </row>
    <row r="45" spans="2:13" ht="12.75">
      <c r="B45">
        <v>2641.1</v>
      </c>
      <c r="C45" t="s">
        <v>91</v>
      </c>
      <c r="D45" s="35"/>
      <c r="E45">
        <v>76.53</v>
      </c>
      <c r="F45" s="11">
        <v>3840</v>
      </c>
      <c r="J45" s="20">
        <v>8</v>
      </c>
      <c r="K45" s="20" t="s">
        <v>121</v>
      </c>
      <c r="L45" s="25" t="s">
        <v>122</v>
      </c>
      <c r="M45" s="25">
        <v>56.8</v>
      </c>
    </row>
    <row r="46" spans="1:13" ht="12.75">
      <c r="A46" t="s">
        <v>32</v>
      </c>
      <c r="J46" s="20">
        <v>9</v>
      </c>
      <c r="K46" s="20" t="s">
        <v>124</v>
      </c>
      <c r="L46" s="25" t="s">
        <v>125</v>
      </c>
      <c r="M46" s="25">
        <v>114</v>
      </c>
    </row>
    <row r="47" spans="2:13" ht="12.75">
      <c r="B47">
        <v>2641.1</v>
      </c>
      <c r="C47" t="s">
        <v>91</v>
      </c>
      <c r="D47" s="35"/>
      <c r="E47">
        <v>28.05</v>
      </c>
      <c r="F47" s="11">
        <v>1503</v>
      </c>
      <c r="J47" s="20">
        <v>10</v>
      </c>
      <c r="K47" s="20"/>
      <c r="L47" s="25"/>
      <c r="M47" s="25"/>
    </row>
    <row r="48" spans="1:13" ht="12.75">
      <c r="A48" t="s">
        <v>33</v>
      </c>
      <c r="F48" s="5"/>
      <c r="J48" s="20">
        <v>11</v>
      </c>
      <c r="K48" s="20"/>
      <c r="L48" s="25"/>
      <c r="M48" s="25"/>
    </row>
    <row r="49" spans="2:13" ht="12.75">
      <c r="B49">
        <f>F49/D49</f>
        <v>630</v>
      </c>
      <c r="C49" t="s">
        <v>34</v>
      </c>
      <c r="D49" s="5">
        <v>2.73</v>
      </c>
      <c r="E49" t="s">
        <v>19</v>
      </c>
      <c r="F49" s="5">
        <v>1719.9</v>
      </c>
      <c r="J49" s="20">
        <v>12</v>
      </c>
      <c r="K49" s="20"/>
      <c r="L49" s="25"/>
      <c r="M49" s="25"/>
    </row>
    <row r="50" spans="1:13" ht="12.75">
      <c r="A50" t="s">
        <v>35</v>
      </c>
      <c r="J50" s="20">
        <v>13</v>
      </c>
      <c r="K50" s="20"/>
      <c r="L50" s="25"/>
      <c r="M50" s="25"/>
    </row>
    <row r="51" spans="2:13" ht="12.75">
      <c r="B51">
        <v>679.4</v>
      </c>
      <c r="C51" t="s">
        <v>18</v>
      </c>
      <c r="D51" s="5">
        <v>0.08</v>
      </c>
      <c r="E51" t="s">
        <v>19</v>
      </c>
      <c r="F51" s="11">
        <f>B51*D51</f>
        <v>54.352</v>
      </c>
      <c r="J51" s="20">
        <v>14</v>
      </c>
      <c r="K51" s="20"/>
      <c r="L51" s="25"/>
      <c r="M51" s="25"/>
    </row>
    <row r="52" spans="1:13" ht="12.75">
      <c r="A52" t="s">
        <v>36</v>
      </c>
      <c r="B52">
        <v>2641.1</v>
      </c>
      <c r="C52" t="s">
        <v>18</v>
      </c>
      <c r="D52" s="5">
        <v>0</v>
      </c>
      <c r="E52" t="s">
        <v>19</v>
      </c>
      <c r="F52" s="11">
        <f>B52*D52</f>
        <v>0</v>
      </c>
      <c r="J52" s="20"/>
      <c r="K52" s="20"/>
      <c r="L52" s="31" t="s">
        <v>89</v>
      </c>
      <c r="M52" s="34">
        <f>SUM(M38:M51)</f>
        <v>1055.8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10"/>
      <c r="C55" s="10"/>
      <c r="F55" s="32">
        <f>SUM(F44:F54)</f>
        <v>7117.2519999999995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2641.1</v>
      </c>
      <c r="F59" s="36">
        <f>C59/D59*E59</f>
        <v>3559.5689317589176</v>
      </c>
    </row>
    <row r="60" spans="1:6" ht="12.75">
      <c r="A60" t="s">
        <v>41</v>
      </c>
      <c r="C60">
        <v>230866</v>
      </c>
      <c r="D60">
        <v>219205.2</v>
      </c>
      <c r="E60">
        <v>2641.1</v>
      </c>
      <c r="F60" s="36">
        <f>C60/D60*E60</f>
        <v>2781.595475837252</v>
      </c>
    </row>
    <row r="61" spans="1:6" ht="12.75">
      <c r="A61" t="s">
        <v>42</v>
      </c>
      <c r="F61" s="11">
        <f>M34</f>
        <v>1275.0457119900002</v>
      </c>
    </row>
    <row r="62" spans="1:6" ht="12.75">
      <c r="A62" t="s">
        <v>98</v>
      </c>
      <c r="F62" s="5"/>
    </row>
    <row r="63" spans="2:6" ht="12.75">
      <c r="B63">
        <v>2641.1</v>
      </c>
      <c r="C63" t="s">
        <v>18</v>
      </c>
      <c r="D63" s="5">
        <v>0.1</v>
      </c>
      <c r="E63" t="s">
        <v>19</v>
      </c>
      <c r="F63" s="11">
        <f>B63*D63</f>
        <v>264.11</v>
      </c>
    </row>
    <row r="64" spans="1:6" ht="12.75">
      <c r="A64" t="s">
        <v>43</v>
      </c>
      <c r="F64" s="11">
        <f>M52</f>
        <v>1055.8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2641.1</v>
      </c>
      <c r="C67" t="s">
        <v>18</v>
      </c>
      <c r="D67" s="11">
        <v>0.4</v>
      </c>
      <c r="E67" t="s">
        <v>19</v>
      </c>
      <c r="F67" s="11">
        <f>B67*D67</f>
        <v>1056.44</v>
      </c>
    </row>
    <row r="68" spans="1:6" ht="12.75">
      <c r="A68" t="s">
        <v>46</v>
      </c>
      <c r="F68" s="5">
        <v>0</v>
      </c>
    </row>
    <row r="69" spans="1:6" ht="12.75">
      <c r="A69" s="4" t="s">
        <v>47</v>
      </c>
      <c r="B69" s="10"/>
      <c r="C69" s="10"/>
      <c r="F69" s="32">
        <f>SUM(F59:F68)</f>
        <v>9992.56011958617</v>
      </c>
    </row>
    <row r="70" ht="12.75">
      <c r="F70" s="5"/>
    </row>
    <row r="71" spans="1:6" ht="12.75">
      <c r="A71" s="4" t="s">
        <v>48</v>
      </c>
      <c r="F71" s="5"/>
    </row>
    <row r="72" spans="1:6" ht="12.75">
      <c r="A72" t="s">
        <v>49</v>
      </c>
      <c r="B72">
        <v>2641.1</v>
      </c>
      <c r="C72" t="s">
        <v>91</v>
      </c>
      <c r="F72" s="11">
        <v>898</v>
      </c>
    </row>
    <row r="73" spans="1:6" ht="12.75">
      <c r="A73" t="s">
        <v>50</v>
      </c>
      <c r="F73" s="5"/>
    </row>
    <row r="74" spans="1:6" ht="12.75">
      <c r="A74" s="7" t="s">
        <v>100</v>
      </c>
      <c r="F74" s="5"/>
    </row>
    <row r="75" spans="2:6" ht="12.75">
      <c r="B75">
        <v>2641.1</v>
      </c>
      <c r="C75" t="s">
        <v>18</v>
      </c>
      <c r="D75" s="11">
        <v>1.32</v>
      </c>
      <c r="E75" t="s">
        <v>19</v>
      </c>
      <c r="F75" s="11">
        <f>B75*D75</f>
        <v>3486.252</v>
      </c>
    </row>
    <row r="76" spans="1:6" ht="12.75">
      <c r="A76" s="4" t="s">
        <v>51</v>
      </c>
      <c r="F76" s="32">
        <f>F72+F75</f>
        <v>4384.252</v>
      </c>
    </row>
    <row r="77" ht="12.75">
      <c r="F77" s="5"/>
    </row>
    <row r="78" ht="12.75">
      <c r="A78" s="4" t="s">
        <v>52</v>
      </c>
    </row>
    <row r="79" spans="1:6" ht="12.75">
      <c r="A79" s="7" t="s">
        <v>53</v>
      </c>
      <c r="B79" s="7"/>
      <c r="C79" s="7"/>
      <c r="D79" s="7"/>
      <c r="E79" s="7"/>
      <c r="F79" s="7"/>
    </row>
    <row r="80" spans="2:9" ht="12.75">
      <c r="B80">
        <v>2641.1</v>
      </c>
      <c r="C80" t="s">
        <v>18</v>
      </c>
      <c r="D80" s="11">
        <v>2.8</v>
      </c>
      <c r="E80" t="s">
        <v>19</v>
      </c>
      <c r="F80" s="11">
        <f>B80*D80</f>
        <v>7395.079999999999</v>
      </c>
      <c r="G80" s="7"/>
      <c r="H80" s="7"/>
      <c r="I80" s="7"/>
    </row>
    <row r="81" spans="1:6" ht="12.75">
      <c r="A81" s="4" t="s">
        <v>54</v>
      </c>
      <c r="F81" s="32">
        <f>SUM(F80)</f>
        <v>7395.079999999999</v>
      </c>
    </row>
    <row r="83" spans="1:6" ht="12.75">
      <c r="A83" s="1" t="s">
        <v>55</v>
      </c>
      <c r="B83" s="1"/>
      <c r="F83" s="32">
        <f>F41+F55+F69+F76+F81</f>
        <v>42844.94411958617</v>
      </c>
    </row>
    <row r="84" ht="12.75">
      <c r="F84" s="5"/>
    </row>
    <row r="85" spans="1:6" ht="12.75">
      <c r="A85" s="1" t="s">
        <v>57</v>
      </c>
      <c r="B85" s="37">
        <v>0.008</v>
      </c>
      <c r="C85" s="1"/>
      <c r="D85" s="1"/>
      <c r="E85" s="1"/>
      <c r="F85" s="32">
        <f>F83*0.8%</f>
        <v>342.7595529566894</v>
      </c>
    </row>
    <row r="86" ht="12.75">
      <c r="F86" s="5"/>
    </row>
    <row r="87" spans="1:6" ht="15">
      <c r="A87" s="12" t="s">
        <v>58</v>
      </c>
      <c r="B87" s="12"/>
      <c r="C87" s="12"/>
      <c r="D87" s="12"/>
      <c r="E87" s="12"/>
      <c r="F87" s="46">
        <f>F83+F85</f>
        <v>43187.70367254286</v>
      </c>
    </row>
    <row r="88" spans="2:6" ht="12.75">
      <c r="B88" s="38" t="s">
        <v>94</v>
      </c>
      <c r="C88" s="39" t="s">
        <v>95</v>
      </c>
      <c r="D88" s="22" t="s">
        <v>96</v>
      </c>
      <c r="E88" s="22" t="s">
        <v>97</v>
      </c>
      <c r="F88" s="42" t="s">
        <v>104</v>
      </c>
    </row>
    <row r="89" spans="1:6" ht="12.75">
      <c r="A89" s="13"/>
      <c r="B89" s="40">
        <v>40787</v>
      </c>
      <c r="C89" s="41">
        <v>80153</v>
      </c>
      <c r="D89" s="23">
        <v>45796</v>
      </c>
      <c r="E89" s="47">
        <f>F87</f>
        <v>43187.70367254286</v>
      </c>
      <c r="F89" s="48">
        <f>C89+D89-E89</f>
        <v>82761.29632745714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2011-04-04T13:30:00Z</cp:lastPrinted>
  <dcterms:created xsi:type="dcterms:W3CDTF">2008-08-18T07:30:19Z</dcterms:created>
  <dcterms:modified xsi:type="dcterms:W3CDTF">2011-11-22T10:01:52Z</dcterms:modified>
  <cp:category/>
  <cp:version/>
  <cp:contentType/>
  <cp:contentStatus/>
</cp:coreProperties>
</file>