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<sst xmlns="http://schemas.openxmlformats.org/spreadsheetml/2006/main" count="127" uniqueCount="98">
  <si>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</si>
  <si>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</si>
  <si>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</si>
  <si>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</si>
  <si>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</si>
  <si>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</si>
  <si>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</si>
  <si>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</si>
  <si>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</si>
  <si>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</si>
  <si>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</si>
  <si>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</si>
  <si>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</si>
  <si>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</si>
  <si>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</si>
  <si>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</si>
  <si>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</si>
  <si>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</si>
  <si>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</si>
  <si>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</si>
  <si>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</si>
  <si>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</si>
  <si>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</si>
  <si>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</si>
  <si>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</si>
  <si>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</si>
  <si>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</si>
  <si>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</si>
  <si>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</si>
  <si>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</si>
  <si>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</si>
  <si>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</si>
  <si>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</si>
  <si>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</si>
  <si>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</si>
  <si>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</si>
  <si>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</si>
  <si>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</si>
  <si>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</si>
  <si>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</si>
  <si>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</si>
  <si>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</si>
  <si>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</si>
  <si>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</si>
  <si>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</si>
  <si>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</si>
  <si>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</si>
  <si>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</si>
  <si>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</si>
  <si>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</si>
  <si>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</si>
  <si>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</si>
  <si>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</si>
  <si>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</si>
  <si>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</si>
  <si>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</si>
  <si>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</si>
  <si>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</si>
  <si>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</si>
  <si>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</si>
  <si>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</si>
  <si>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</si>
  <si>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</si>
  <si>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</si>
  <si>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</si>
  <si>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</si>
  <si>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</si>
  <si>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</si>
  <si>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</si>
  <si>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</si>
  <si>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</si>
  <si>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</si>
  <si>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</si>
  <si>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</si>
  <si>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</si>
  <si>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</si>
  <si>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</si>
  <si>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</si>
  <si>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</si>
  <si>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18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</si>
  <si>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</si>
  <si>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</si>
  <si>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</si>
  <si>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</si>
  <si>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</si>
  <si>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</si>
  <si>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</si>
  <si>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</si>
  <si>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0,8 ставки</t>
  </si>
  <si>
    <t>0,6 ставки</t>
  </si>
  <si>
    <t xml:space="preserve">          за</t>
  </si>
  <si>
    <t>1.2 Аренда (Спарк,эр-телеком)</t>
  </si>
  <si>
    <t>ост.на 01.12.</t>
  </si>
  <si>
    <t>ноябрь</t>
  </si>
  <si>
    <t xml:space="preserve">                    за ноябрь   2011 г.</t>
  </si>
  <si>
    <t>Смена ламп (2шт)</t>
  </si>
  <si>
    <t>Лампа</t>
  </si>
  <si>
    <t>2шт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</si>
</sst>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D61" sqref="D6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80</v>
      </c>
    </row>
    <row r="2" spans="2:11" ht="12.75">
      <c r="B2" s="1" t="s">
        <v>77</v>
      </c>
      <c r="C2" s="1"/>
      <c r="D2" s="1" t="s">
        <v>79</v>
      </c>
      <c r="K2" t="s">
        <v>94</v>
      </c>
    </row>
    <row r="3" spans="2:13" ht="12.75">
      <c r="B3" s="1" t="s">
        <v>90</v>
      </c>
      <c r="C3" s="8" t="s">
        <v>93</v>
      </c>
      <c r="D3" s="1" t="s">
        <v>86</v>
      </c>
      <c r="J3" s="14" t="s">
        <v>46</v>
      </c>
      <c r="K3" s="29" t="s">
        <v>72</v>
      </c>
      <c r="L3" s="22" t="s">
        <v>49</v>
      </c>
      <c r="M3" s="22" t="s">
        <v>52</v>
      </c>
    </row>
    <row r="4" spans="10:13" ht="12.75">
      <c r="J4" s="15" t="s">
        <v>47</v>
      </c>
      <c r="K4" s="21" t="s">
        <v>48</v>
      </c>
      <c r="L4" s="21" t="s">
        <v>50</v>
      </c>
      <c r="M4" s="21" t="s">
        <v>53</v>
      </c>
    </row>
    <row r="5" spans="2:13" ht="12.75">
      <c r="B5" t="s">
        <v>1</v>
      </c>
      <c r="J5" s="15"/>
      <c r="K5" s="15"/>
      <c r="L5" s="21" t="s">
        <v>51</v>
      </c>
      <c r="M5" s="21"/>
    </row>
    <row r="6" spans="10:13" ht="12.75">
      <c r="J6" s="14">
        <v>1</v>
      </c>
      <c r="K6" s="14" t="s">
        <v>54</v>
      </c>
      <c r="L6" s="14"/>
      <c r="M6" s="14"/>
    </row>
    <row r="7" spans="1:13" ht="12.75">
      <c r="A7" t="s">
        <v>2</v>
      </c>
      <c r="E7">
        <v>3465.6</v>
      </c>
      <c r="F7" t="s">
        <v>78</v>
      </c>
      <c r="J7" s="15"/>
      <c r="K7" s="15" t="s">
        <v>55</v>
      </c>
      <c r="L7" s="21">
        <v>4</v>
      </c>
      <c r="M7" s="33">
        <f>L7*81.37*1.262</f>
        <v>410.75576</v>
      </c>
    </row>
    <row r="8" spans="1:13" ht="12.75">
      <c r="A8" t="s">
        <v>3</v>
      </c>
      <c r="E8">
        <v>929</v>
      </c>
      <c r="F8" t="s">
        <v>78</v>
      </c>
      <c r="J8" s="16"/>
      <c r="K8" s="16" t="s">
        <v>56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57</v>
      </c>
      <c r="L9" s="21"/>
      <c r="M9" s="33"/>
    </row>
    <row r="10" spans="1:13" ht="12.75">
      <c r="A10" t="s">
        <v>5</v>
      </c>
      <c r="E10">
        <v>1029.5</v>
      </c>
      <c r="F10" t="s">
        <v>78</v>
      </c>
      <c r="J10" s="16"/>
      <c r="K10" s="18" t="s">
        <v>60</v>
      </c>
      <c r="L10" s="23">
        <v>2</v>
      </c>
      <c r="M10" s="33">
        <f>L10*81.37*1.262</f>
        <v>205.37788</v>
      </c>
    </row>
    <row r="11" spans="1:13" ht="12.75">
      <c r="A11" t="s">
        <v>6</v>
      </c>
      <c r="E11">
        <v>1375.7</v>
      </c>
      <c r="F11" t="s">
        <v>78</v>
      </c>
      <c r="J11" s="14">
        <v>3</v>
      </c>
      <c r="K11" s="17" t="s">
        <v>58</v>
      </c>
      <c r="L11" s="22"/>
      <c r="M11" s="33"/>
    </row>
    <row r="12" spans="1:13" ht="12.75">
      <c r="A12" t="s">
        <v>7</v>
      </c>
      <c r="E12">
        <v>500</v>
      </c>
      <c r="F12" t="s">
        <v>78</v>
      </c>
      <c r="J12" s="16"/>
      <c r="K12" s="18" t="s">
        <v>59</v>
      </c>
      <c r="L12" s="23">
        <v>2</v>
      </c>
      <c r="M12" s="33">
        <f>L12*81.37*1.262</f>
        <v>205.37788</v>
      </c>
    </row>
    <row r="13" spans="10:13" ht="12.75">
      <c r="J13" s="20">
        <v>4</v>
      </c>
      <c r="K13" s="19" t="s">
        <v>61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62</v>
      </c>
      <c r="L14" s="22"/>
      <c r="M14" s="33"/>
    </row>
    <row r="15" spans="10:13" ht="12.75">
      <c r="J15" s="15" t="s">
        <v>63</v>
      </c>
      <c r="K15" s="26" t="s">
        <v>64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36301.62</v>
      </c>
      <c r="J16" s="15" t="s">
        <v>65</v>
      </c>
      <c r="K16" s="26" t="s">
        <v>66</v>
      </c>
      <c r="L16" s="21">
        <v>6</v>
      </c>
      <c r="M16" s="33">
        <f>L16*81.37*1.262</f>
        <v>616.13364</v>
      </c>
    </row>
    <row r="17" spans="1:13" ht="12.75">
      <c r="A17" t="s">
        <v>10</v>
      </c>
      <c r="F17" s="5">
        <v>36316.74</v>
      </c>
      <c r="J17" s="16" t="s">
        <v>67</v>
      </c>
      <c r="K17" s="18" t="s">
        <v>68</v>
      </c>
      <c r="L17" s="23">
        <v>7.54</v>
      </c>
      <c r="M17" s="33">
        <f>L17*81.37*1.262</f>
        <v>774.2746076000001</v>
      </c>
    </row>
    <row r="18" spans="2:13" ht="12.75">
      <c r="B18" t="s">
        <v>11</v>
      </c>
      <c r="F18" s="9">
        <f>F17/F16</f>
        <v>1.000416510337555</v>
      </c>
      <c r="J18" s="20"/>
      <c r="K18" s="27" t="s">
        <v>69</v>
      </c>
      <c r="L18" s="28">
        <f>SUM(L7:L17)</f>
        <v>21.54</v>
      </c>
      <c r="M18" s="34">
        <f>SUM(M7:M17)</f>
        <v>2211.9197676000003</v>
      </c>
    </row>
    <row r="19" spans="1:11" ht="12.75">
      <c r="A19" t="s">
        <v>91</v>
      </c>
      <c r="F19" s="5">
        <v>520</v>
      </c>
      <c r="K19" s="1" t="s">
        <v>70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36836.74</v>
      </c>
      <c r="J20" s="22" t="s">
        <v>46</v>
      </c>
      <c r="K20" s="14"/>
      <c r="L20" s="22" t="s">
        <v>49</v>
      </c>
      <c r="M20" s="22" t="s">
        <v>52</v>
      </c>
    </row>
    <row r="21" spans="10:13" ht="12.75">
      <c r="J21" s="23" t="s">
        <v>47</v>
      </c>
      <c r="K21" s="23" t="s">
        <v>48</v>
      </c>
      <c r="L21" s="23" t="s">
        <v>71</v>
      </c>
      <c r="M21" s="23" t="s">
        <v>53</v>
      </c>
    </row>
    <row r="22" spans="2:13" ht="12.75">
      <c r="B22" s="1" t="s">
        <v>13</v>
      </c>
      <c r="C22" s="1"/>
      <c r="J22" s="20">
        <v>1</v>
      </c>
      <c r="K22" s="20" t="s">
        <v>95</v>
      </c>
      <c r="L22" s="35">
        <v>0.14</v>
      </c>
      <c r="M22" s="33">
        <f>L22*81.37*1.15*1.262</f>
        <v>16.532919340000003</v>
      </c>
    </row>
    <row r="23" spans="10:13" ht="12.75">
      <c r="J23" s="20">
        <v>2</v>
      </c>
      <c r="K23" s="20"/>
      <c r="L23" s="35"/>
      <c r="M23" s="33">
        <f aca="true" t="shared" si="0" ref="M23:M34">L23*81.37*1.15*1.262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35"/>
      <c r="M24" s="33">
        <f t="shared" si="0"/>
        <v>0</v>
      </c>
    </row>
    <row r="25" spans="1:13" ht="12.75">
      <c r="A25" t="s">
        <v>15</v>
      </c>
      <c r="D25" t="s">
        <v>88</v>
      </c>
      <c r="F25" s="11">
        <v>4351.38</v>
      </c>
      <c r="J25" s="20">
        <v>4</v>
      </c>
      <c r="K25" s="20"/>
      <c r="L25" s="35"/>
      <c r="M25" s="33">
        <f t="shared" si="0"/>
        <v>0</v>
      </c>
    </row>
    <row r="26" spans="1:13" ht="12.75">
      <c r="A26" s="6" t="s">
        <v>18</v>
      </c>
      <c r="D26" t="s">
        <v>89</v>
      </c>
      <c r="F26" s="5">
        <v>2715.32</v>
      </c>
      <c r="J26" s="20">
        <v>5</v>
      </c>
      <c r="K26" s="20"/>
      <c r="L26" s="35"/>
      <c r="M26" s="33">
        <f t="shared" si="0"/>
        <v>0</v>
      </c>
    </row>
    <row r="27" spans="1:13" ht="12.75">
      <c r="A27" s="4" t="s">
        <v>43</v>
      </c>
      <c r="F27" s="32">
        <f>F25+F26</f>
        <v>7066.700000000001</v>
      </c>
      <c r="J27" s="20">
        <v>6</v>
      </c>
      <c r="K27" s="20"/>
      <c r="L27" s="35"/>
      <c r="M27" s="33">
        <f t="shared" si="0"/>
        <v>0</v>
      </c>
    </row>
    <row r="28" spans="1:13" ht="12.75">
      <c r="A28" s="4" t="s">
        <v>19</v>
      </c>
      <c r="J28" s="20">
        <v>7</v>
      </c>
      <c r="K28" s="20"/>
      <c r="L28" s="35"/>
      <c r="M28" s="33">
        <f t="shared" si="0"/>
        <v>0</v>
      </c>
    </row>
    <row r="29" spans="1:13" ht="12.75">
      <c r="A29" t="s">
        <v>20</v>
      </c>
      <c r="C29">
        <v>3465.6</v>
      </c>
      <c r="D29" t="s">
        <v>78</v>
      </c>
      <c r="E29">
        <v>76.53</v>
      </c>
      <c r="F29" s="11">
        <v>2437</v>
      </c>
      <c r="J29" s="20">
        <v>8</v>
      </c>
      <c r="K29" s="20"/>
      <c r="L29" s="35"/>
      <c r="M29" s="33">
        <f t="shared" si="0"/>
        <v>0</v>
      </c>
    </row>
    <row r="30" spans="1:13" ht="12.75">
      <c r="A30" t="s">
        <v>21</v>
      </c>
      <c r="C30">
        <v>3465.6</v>
      </c>
      <c r="D30" t="s">
        <v>78</v>
      </c>
      <c r="E30">
        <v>28.05</v>
      </c>
      <c r="F30" s="11">
        <v>945</v>
      </c>
      <c r="J30" s="20">
        <v>9</v>
      </c>
      <c r="K30" s="20"/>
      <c r="L30" s="35"/>
      <c r="M30" s="33">
        <f t="shared" si="0"/>
        <v>0</v>
      </c>
    </row>
    <row r="31" spans="1:13" ht="12.75">
      <c r="A31" t="s">
        <v>22</v>
      </c>
      <c r="J31" s="20">
        <v>10</v>
      </c>
      <c r="K31" s="20"/>
      <c r="L31" s="35"/>
      <c r="M31" s="33">
        <f t="shared" si="0"/>
        <v>0</v>
      </c>
    </row>
    <row r="32" spans="2:13" ht="12.75">
      <c r="B32">
        <f>F32/D32</f>
        <v>374</v>
      </c>
      <c r="C32" t="s">
        <v>23</v>
      </c>
      <c r="D32" s="5">
        <v>2.73</v>
      </c>
      <c r="E32" t="s">
        <v>17</v>
      </c>
      <c r="F32" s="5">
        <v>1021.02</v>
      </c>
      <c r="J32" s="20">
        <v>11</v>
      </c>
      <c r="K32" s="20"/>
      <c r="L32" s="35"/>
      <c r="M32" s="33">
        <f t="shared" si="0"/>
        <v>0</v>
      </c>
    </row>
    <row r="33" spans="1:13" ht="12.75">
      <c r="A33" t="s">
        <v>24</v>
      </c>
      <c r="B33">
        <v>1287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12</v>
      </c>
      <c r="K33" s="20"/>
      <c r="L33" s="35"/>
      <c r="M33" s="33">
        <f t="shared" si="0"/>
        <v>0</v>
      </c>
    </row>
    <row r="34" spans="1:13" ht="12.75">
      <c r="A34" t="s">
        <v>25</v>
      </c>
      <c r="B34">
        <v>3465.6</v>
      </c>
      <c r="C34" t="s">
        <v>16</v>
      </c>
      <c r="D34" s="5">
        <v>0.08</v>
      </c>
      <c r="E34" t="s">
        <v>17</v>
      </c>
      <c r="F34" s="11">
        <f>B34*D34</f>
        <v>277.248</v>
      </c>
      <c r="J34" s="20">
        <v>13</v>
      </c>
      <c r="K34" s="20"/>
      <c r="L34" s="35"/>
      <c r="M34" s="33">
        <f t="shared" si="0"/>
        <v>0</v>
      </c>
    </row>
    <row r="35" spans="1:13" ht="12.75">
      <c r="A35" s="4" t="s">
        <v>26</v>
      </c>
      <c r="B35" s="10"/>
      <c r="C35" s="10"/>
      <c r="F35" s="32">
        <f>SUM(F29:F34)</f>
        <v>4680.268</v>
      </c>
      <c r="J35" s="20"/>
      <c r="K35" s="30" t="s">
        <v>69</v>
      </c>
      <c r="L35" s="34">
        <f>SUM(L22:L34)</f>
        <v>0.14</v>
      </c>
      <c r="M35" s="34">
        <f>SUM(M22:M34)</f>
        <v>16.532919340000003</v>
      </c>
    </row>
    <row r="36" spans="1:11" ht="12.75">
      <c r="A36" s="4" t="s">
        <v>27</v>
      </c>
      <c r="B36" s="4"/>
      <c r="K36" s="1" t="s">
        <v>73</v>
      </c>
    </row>
    <row r="37" spans="1:13" ht="12.75">
      <c r="A37" t="s">
        <v>28</v>
      </c>
      <c r="C37">
        <v>152288</v>
      </c>
      <c r="D37">
        <v>219205.2</v>
      </c>
      <c r="E37">
        <v>3465.6</v>
      </c>
      <c r="F37" s="36">
        <f>C37/D37*E37</f>
        <v>2407.649511964132</v>
      </c>
      <c r="J37" s="22" t="s">
        <v>46</v>
      </c>
      <c r="K37" s="22"/>
      <c r="L37" s="22" t="s">
        <v>74</v>
      </c>
      <c r="M37" s="22" t="s">
        <v>52</v>
      </c>
    </row>
    <row r="38" spans="1:13" ht="12.75">
      <c r="A38" t="s">
        <v>29</v>
      </c>
      <c r="C38">
        <v>139932</v>
      </c>
      <c r="D38">
        <v>219205.2</v>
      </c>
      <c r="E38">
        <v>3465.6</v>
      </c>
      <c r="F38" s="36">
        <f>C38/D38*E38</f>
        <v>2212.3030804013774</v>
      </c>
      <c r="J38" s="23" t="s">
        <v>47</v>
      </c>
      <c r="K38" s="23" t="s">
        <v>48</v>
      </c>
      <c r="L38" s="23"/>
      <c r="M38" s="23" t="s">
        <v>75</v>
      </c>
    </row>
    <row r="39" spans="1:13" ht="12.75">
      <c r="A39" t="s">
        <v>30</v>
      </c>
      <c r="F39" s="11">
        <f>M35</f>
        <v>16.532919340000003</v>
      </c>
      <c r="J39" s="20">
        <v>1</v>
      </c>
      <c r="K39" s="20" t="s">
        <v>96</v>
      </c>
      <c r="L39" s="25" t="s">
        <v>97</v>
      </c>
      <c r="M39" s="25">
        <v>11.36</v>
      </c>
    </row>
    <row r="40" spans="1:13" ht="12.75">
      <c r="A40" t="s">
        <v>85</v>
      </c>
      <c r="J40" s="20">
        <v>2</v>
      </c>
      <c r="K40" s="20"/>
      <c r="L40" s="25"/>
      <c r="M40" s="25"/>
    </row>
    <row r="41" spans="2:13" ht="12.75">
      <c r="B41">
        <v>3465.6</v>
      </c>
      <c r="C41" t="s">
        <v>16</v>
      </c>
      <c r="D41" s="5">
        <v>0.05</v>
      </c>
      <c r="E41" t="s">
        <v>17</v>
      </c>
      <c r="F41" s="11">
        <f>B41*D41</f>
        <v>173.28</v>
      </c>
      <c r="J41" s="20">
        <v>3</v>
      </c>
      <c r="K41" s="20"/>
      <c r="L41" s="25"/>
      <c r="M41" s="25"/>
    </row>
    <row r="42" spans="1:13" ht="12.75">
      <c r="A42" t="s">
        <v>31</v>
      </c>
      <c r="F42" s="11">
        <f>M54</f>
        <v>11.36</v>
      </c>
      <c r="J42" s="20">
        <v>4</v>
      </c>
      <c r="K42" s="20"/>
      <c r="L42" s="25"/>
      <c r="M42" s="25"/>
    </row>
    <row r="43" spans="1:13" ht="12.75">
      <c r="A43" t="s">
        <v>32</v>
      </c>
      <c r="F43" s="5"/>
      <c r="J43" s="20">
        <v>5</v>
      </c>
      <c r="K43" s="20"/>
      <c r="L43" s="25"/>
      <c r="M43" s="25"/>
    </row>
    <row r="44" spans="1:13" ht="12.75">
      <c r="A44" t="s">
        <v>33</v>
      </c>
      <c r="F44" s="5"/>
      <c r="J44" s="20">
        <v>6</v>
      </c>
      <c r="K44" s="20"/>
      <c r="L44" s="25"/>
      <c r="M44" s="25"/>
    </row>
    <row r="45" spans="2:13" ht="12.75">
      <c r="B45">
        <v>3465.6</v>
      </c>
      <c r="C45" t="s">
        <v>16</v>
      </c>
      <c r="D45" s="11">
        <v>0.26</v>
      </c>
      <c r="E45" t="s">
        <v>17</v>
      </c>
      <c r="F45" s="11">
        <f>B45*D45</f>
        <v>901.056</v>
      </c>
      <c r="J45" s="20">
        <v>7</v>
      </c>
      <c r="K45" s="20"/>
      <c r="L45" s="25"/>
      <c r="M45" s="25"/>
    </row>
    <row r="46" spans="1:13" ht="12.75">
      <c r="A46" s="4" t="s">
        <v>34</v>
      </c>
      <c r="B46" s="10"/>
      <c r="C46" s="10"/>
      <c r="F46" s="32">
        <f>SUM(F37:F45)</f>
        <v>5722.1815117055085</v>
      </c>
      <c r="J46" s="20">
        <v>8</v>
      </c>
      <c r="K46" s="20"/>
      <c r="L46" s="25"/>
      <c r="M46" s="25"/>
    </row>
    <row r="47" spans="1:13" ht="12.75">
      <c r="A47" s="4" t="s">
        <v>35</v>
      </c>
      <c r="J47" s="20">
        <v>9</v>
      </c>
      <c r="K47" s="20"/>
      <c r="L47" s="25"/>
      <c r="M47" s="25"/>
    </row>
    <row r="48" spans="1:13" ht="12.75">
      <c r="A48" t="s">
        <v>36</v>
      </c>
      <c r="B48">
        <v>3465.6</v>
      </c>
      <c r="C48" t="s">
        <v>78</v>
      </c>
      <c r="F48" s="11">
        <v>485</v>
      </c>
      <c r="J48" s="20">
        <v>10</v>
      </c>
      <c r="K48" s="20"/>
      <c r="L48" s="25"/>
      <c r="M48" s="25"/>
    </row>
    <row r="49" spans="1:13" ht="12.75">
      <c r="A49" t="s">
        <v>37</v>
      </c>
      <c r="J49" s="20">
        <v>11</v>
      </c>
      <c r="K49" s="20"/>
      <c r="L49" s="25"/>
      <c r="M49" s="25"/>
    </row>
    <row r="50" spans="1:13" ht="12.75">
      <c r="A50" s="7" t="s">
        <v>87</v>
      </c>
      <c r="J50" s="20">
        <v>12</v>
      </c>
      <c r="K50" s="20"/>
      <c r="L50" s="25"/>
      <c r="M50" s="25"/>
    </row>
    <row r="51" spans="2:13" ht="12.75">
      <c r="B51">
        <v>3465.6</v>
      </c>
      <c r="C51" t="s">
        <v>16</v>
      </c>
      <c r="D51" s="11">
        <v>0.54</v>
      </c>
      <c r="E51" t="s">
        <v>17</v>
      </c>
      <c r="F51" s="11">
        <f>B51*D51</f>
        <v>1871.424</v>
      </c>
      <c r="J51" s="20">
        <v>13</v>
      </c>
      <c r="K51" s="20"/>
      <c r="L51" s="25"/>
      <c r="M51" s="25"/>
    </row>
    <row r="52" spans="1:13" ht="12.75">
      <c r="A52" s="4" t="s">
        <v>38</v>
      </c>
      <c r="F52" s="32">
        <f>F48+F51</f>
        <v>2356.424</v>
      </c>
      <c r="J52" s="20">
        <v>14</v>
      </c>
      <c r="K52" s="20"/>
      <c r="L52" s="25"/>
      <c r="M52" s="25"/>
    </row>
    <row r="53" spans="1:13" ht="12.75">
      <c r="A53" s="4" t="s">
        <v>39</v>
      </c>
      <c r="J53" s="20">
        <v>15</v>
      </c>
      <c r="K53" s="20"/>
      <c r="L53" s="25"/>
      <c r="M53" s="25"/>
    </row>
    <row r="54" spans="1:13" ht="12.75">
      <c r="A54" s="7" t="s">
        <v>40</v>
      </c>
      <c r="B54" s="7"/>
      <c r="C54" s="7"/>
      <c r="D54" s="7"/>
      <c r="E54" s="7"/>
      <c r="F54" s="7"/>
      <c r="J54" s="20"/>
      <c r="K54" s="20"/>
      <c r="L54" s="31" t="s">
        <v>76</v>
      </c>
      <c r="M54" s="34">
        <f>SUM(M39:M53)</f>
        <v>11.36</v>
      </c>
    </row>
    <row r="55" spans="2:6" ht="12.75">
      <c r="B55">
        <v>3465.6</v>
      </c>
      <c r="C55" t="s">
        <v>16</v>
      </c>
      <c r="D55" s="11">
        <v>1.68</v>
      </c>
      <c r="E55" t="s">
        <v>17</v>
      </c>
      <c r="F55" s="11">
        <f>B55*D55</f>
        <v>5822.208</v>
      </c>
    </row>
    <row r="56" spans="1:6" ht="12.75">
      <c r="A56" s="4" t="s">
        <v>41</v>
      </c>
      <c r="F56" s="32">
        <f>SUM(F55)</f>
        <v>5822.208</v>
      </c>
    </row>
    <row r="57" spans="1:6" ht="12.75">
      <c r="A57" s="1" t="s">
        <v>42</v>
      </c>
      <c r="B57" s="1"/>
      <c r="F57" s="46">
        <f>F27+F35+F46+F52+F56</f>
        <v>25647.781511705507</v>
      </c>
    </row>
    <row r="58" spans="1:6" ht="12.75">
      <c r="A58" s="1" t="s">
        <v>44</v>
      </c>
      <c r="B58" s="38">
        <v>0.008</v>
      </c>
      <c r="C58" s="1"/>
      <c r="D58" s="1"/>
      <c r="E58" s="1"/>
      <c r="F58" s="32">
        <f>F57*0.8%</f>
        <v>205.18225209364405</v>
      </c>
    </row>
    <row r="59" spans="1:6" ht="15">
      <c r="A59" s="12" t="s">
        <v>45</v>
      </c>
      <c r="B59" s="12"/>
      <c r="C59" s="12"/>
      <c r="D59" s="12"/>
      <c r="E59" s="12"/>
      <c r="F59" s="37">
        <f>F57+F58</f>
        <v>25852.96376379915</v>
      </c>
    </row>
    <row r="60" spans="2:6" ht="12.75">
      <c r="B60" s="39" t="s">
        <v>81</v>
      </c>
      <c r="C60" s="40" t="s">
        <v>82</v>
      </c>
      <c r="D60" s="22" t="s">
        <v>83</v>
      </c>
      <c r="E60" s="22" t="s">
        <v>84</v>
      </c>
      <c r="F60" s="43" t="s">
        <v>92</v>
      </c>
    </row>
    <row r="61" spans="1:6" ht="12.75">
      <c r="A61" s="13"/>
      <c r="B61" s="41">
        <v>41214</v>
      </c>
      <c r="C61" s="42">
        <v>-50651</v>
      </c>
      <c r="D61" s="44">
        <f>F20</f>
        <v>36836.74</v>
      </c>
      <c r="E61" s="44">
        <f>F59</f>
        <v>25852.96376379915</v>
      </c>
      <c r="F61" s="45">
        <f>C61+D61-E61</f>
        <v>-39667.22376379915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2011-12-17T09:39:04Z</cp:lastPrinted>
  <dcterms:created xsi:type="dcterms:W3CDTF">2008-08-18T07:30:19Z</dcterms:created>
  <dcterms:modified xsi:type="dcterms:W3CDTF">2012-01-25T14:27:40Z</dcterms:modified>
  <cp:category/>
  <cp:version/>
  <cp:contentType/>
  <cp:contentStatus/>
</cp:coreProperties>
</file>