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<sst xmlns="http://schemas.openxmlformats.org/spreadsheetml/2006/main" count="158" uniqueCount="108">
  <si>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</si>
  <si>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</si>
  <si>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</si>
  <si>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</si>
  <si>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</si>
  <si>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</si>
  <si>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</si>
  <si>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</si>
  <si>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</si>
  <si>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</si>
  <si>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</si>
  <si>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</si>
  <si>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</si>
  <si>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</si>
  <si>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</si>
  <si>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</si>
  <si>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</si>
  <si>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</si>
  <si>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</si>
  <si>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</si>
  <si>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</si>
  <si>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</si>
  <si>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</si>
  <si>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</si>
  <si>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</si>
  <si>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</si>
  <si>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</si>
  <si>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</si>
  <si>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</si>
  <si>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</si>
  <si>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</si>
  <si>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</si>
  <si>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</si>
  <si>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</si>
  <si>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</si>
  <si>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</si>
  <si>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</si>
  <si>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</si>
  <si>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</si>
  <si>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</si>
  <si>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</si>
  <si>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</si>
  <si>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</si>
  <si>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</si>
  <si>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</si>
  <si>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</si>
  <si>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</si>
  <si>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</si>
  <si>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</si>
  <si>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</si>
  <si>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</si>
  <si>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</si>
  <si>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</si>
  <si>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</si>
  <si>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</si>
  <si>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</si>
  <si>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</si>
  <si>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</si>
  <si>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</si>
  <si>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</si>
  <si>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</si>
  <si>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</si>
  <si>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</si>
  <si>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</si>
  <si>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</si>
  <si>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</si>
  <si>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</si>
  <si>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</si>
  <si>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</si>
  <si>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</si>
  <si>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</si>
  <si>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</si>
  <si>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</si>
  <si>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</si>
  <si>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</si>
  <si>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</si>
  <si>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</si>
  <si>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</si>
  <si>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</si>
  <si>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</si>
  <si>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</si>
  <si>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</si>
  <si>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</si>
  <si>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</si>
  <si>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</si>
  <si>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</si>
  <si>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</si>
  <si>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</si>
  <si>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</si>
  <si>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</si>
  <si>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</si>
  <si>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</si>
  <si>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</si>
  <si>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</si>
  <si>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</si>
  <si>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</si>
  <si>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</si>
  <si>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</si>
  <si>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</si>
  <si>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</si>
  <si>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</si>
  <si>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</si>
  <si>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</si>
  <si>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</si>
  <si>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</si>
  <si>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01.05.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</si>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</sst>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107</v>
      </c>
    </row>
    <row r="3" spans="2:13" ht="12.75">
      <c r="B3" s="1" t="s">
        <v>1</v>
      </c>
      <c r="C3" s="8" t="s">
        <v>106</v>
      </c>
      <c r="D3" s="1" t="s">
        <v>101</v>
      </c>
      <c r="J3" s="14" t="s">
        <v>60</v>
      </c>
      <c r="K3" s="32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189.7</v>
      </c>
      <c r="F7" t="s">
        <v>92</v>
      </c>
      <c r="J7" s="15"/>
      <c r="K7" s="15" t="s">
        <v>69</v>
      </c>
      <c r="L7" s="21">
        <v>0</v>
      </c>
      <c r="M7" s="37">
        <f>L7*81.37*1.262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25"/>
    </row>
    <row r="10" spans="1:13" ht="12.75">
      <c r="A10" t="s">
        <v>6</v>
      </c>
      <c r="E10">
        <v>50</v>
      </c>
      <c r="F10" t="s">
        <v>92</v>
      </c>
      <c r="J10" s="16"/>
      <c r="K10" s="18" t="s">
        <v>74</v>
      </c>
      <c r="L10" s="23">
        <v>1.26</v>
      </c>
      <c r="M10" s="37">
        <f>L10*81.37*1.262</f>
        <v>129.38806440000002</v>
      </c>
    </row>
    <row r="11" spans="1:13" ht="12.75">
      <c r="A11" t="s">
        <v>7</v>
      </c>
      <c r="E11">
        <v>968</v>
      </c>
      <c r="F11" t="s">
        <v>92</v>
      </c>
      <c r="J11" s="14">
        <v>3</v>
      </c>
      <c r="K11" s="17" t="s">
        <v>72</v>
      </c>
      <c r="L11" s="22"/>
      <c r="M11" s="27"/>
    </row>
    <row r="12" spans="1:13" ht="12.75">
      <c r="A12" t="s">
        <v>8</v>
      </c>
      <c r="E12">
        <v>0</v>
      </c>
      <c r="F12" t="s">
        <v>92</v>
      </c>
      <c r="J12" s="16"/>
      <c r="K12" s="18" t="s">
        <v>73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75</v>
      </c>
      <c r="L13" s="28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7"/>
    </row>
    <row r="15" spans="10:13" ht="12.75">
      <c r="J15" s="15" t="s">
        <v>77</v>
      </c>
      <c r="K15" s="29" t="s">
        <v>78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1572.61</v>
      </c>
      <c r="J16" s="15" t="s">
        <v>79</v>
      </c>
      <c r="K16" s="29" t="s">
        <v>80</v>
      </c>
      <c r="L16" s="21">
        <v>0</v>
      </c>
      <c r="M16" s="37">
        <f>L16*81.37*1.262</f>
        <v>0</v>
      </c>
    </row>
    <row r="17" spans="1:13" ht="12.75">
      <c r="A17" t="s">
        <v>11</v>
      </c>
      <c r="F17" s="5">
        <v>411.91</v>
      </c>
      <c r="J17" s="16" t="s">
        <v>81</v>
      </c>
      <c r="K17" s="18" t="s">
        <v>82</v>
      </c>
      <c r="L17" s="23">
        <v>0</v>
      </c>
      <c r="M17" s="37">
        <f>L17*81.37*1.262</f>
        <v>0</v>
      </c>
    </row>
    <row r="18" spans="2:13" ht="12.75">
      <c r="B18" t="s">
        <v>12</v>
      </c>
      <c r="F18" s="9">
        <f>F17/F16</f>
        <v>0.2619276235048741</v>
      </c>
      <c r="J18" s="20"/>
      <c r="K18" s="30" t="s">
        <v>83</v>
      </c>
      <c r="L18" s="31">
        <f>SUM(L7:L17)</f>
        <v>1.26</v>
      </c>
      <c r="M18" s="38">
        <f>SUM(M7:M17)</f>
        <v>129.38806440000002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411.91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7">
        <f>L22*81.37*1.15*1.262</f>
        <v>0</v>
      </c>
    </row>
    <row r="23" spans="10:13" ht="12.75">
      <c r="J23" s="20"/>
      <c r="K23" s="33" t="s">
        <v>83</v>
      </c>
      <c r="L23" s="31">
        <f>SUM(L22:L22)</f>
        <v>0</v>
      </c>
      <c r="M23" s="38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4" t="s">
        <v>87</v>
      </c>
    </row>
    <row r="25" spans="1:13" ht="12.75">
      <c r="A25" t="s">
        <v>17</v>
      </c>
      <c r="D25" t="s">
        <v>104</v>
      </c>
      <c r="F25" s="11">
        <v>543.92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8">
        <f>M27/60.97/1.142</f>
        <v>0</v>
      </c>
      <c r="M27" s="31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8"/>
      <c r="M31" s="28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5" t="s">
        <v>91</v>
      </c>
      <c r="M32" s="38">
        <f>SUM(M31:M31)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9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6">
        <f>F25+F36+F40</f>
        <v>543.92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92</v>
      </c>
      <c r="D45" s="41"/>
      <c r="E45">
        <v>76.53</v>
      </c>
      <c r="F45" s="11">
        <v>133</v>
      </c>
    </row>
    <row r="46" ht="12.75">
      <c r="A46" t="s">
        <v>34</v>
      </c>
    </row>
    <row r="47" spans="2:6" ht="12.75">
      <c r="B47">
        <v>189.7</v>
      </c>
      <c r="C47" t="s">
        <v>92</v>
      </c>
      <c r="D47" s="41"/>
      <c r="E47">
        <v>28.05</v>
      </c>
      <c r="F47" s="11">
        <v>52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185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189.7</v>
      </c>
      <c r="F59" s="42">
        <f>C59/D59*E59</f>
        <v>125.56855539923322</v>
      </c>
    </row>
    <row r="60" spans="1:6" ht="12.75">
      <c r="A60" t="s">
        <v>43</v>
      </c>
      <c r="C60">
        <v>149158</v>
      </c>
      <c r="D60">
        <v>219205.2</v>
      </c>
      <c r="E60">
        <v>189.7</v>
      </c>
      <c r="F60" s="42">
        <f>C60/D60*E60</f>
        <v>129.0812106647105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0.17</v>
      </c>
      <c r="E67" t="s">
        <v>21</v>
      </c>
      <c r="F67" s="11">
        <f>B67*D67</f>
        <v>32.249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296.38376606394377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189.7</v>
      </c>
      <c r="C72" t="s">
        <v>92</v>
      </c>
      <c r="F72" s="11">
        <v>28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189.7</v>
      </c>
      <c r="C75" t="s">
        <v>20</v>
      </c>
      <c r="D75" s="11">
        <v>0.56</v>
      </c>
      <c r="E75" t="s">
        <v>21</v>
      </c>
      <c r="F75" s="11">
        <f>B75*D75</f>
        <v>106.232</v>
      </c>
    </row>
    <row r="76" spans="1:6" ht="12.75">
      <c r="A76" s="4" t="s">
        <v>53</v>
      </c>
      <c r="F76" s="36">
        <f>F72+F75</f>
        <v>134.232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189.7</v>
      </c>
      <c r="C80" t="s">
        <v>20</v>
      </c>
      <c r="D80" s="11">
        <v>1.46</v>
      </c>
      <c r="E80" t="s">
        <v>21</v>
      </c>
      <c r="F80" s="11">
        <f>B80*D80</f>
        <v>276.962</v>
      </c>
      <c r="G80" s="7"/>
      <c r="H80" s="7"/>
      <c r="I80" s="7"/>
    </row>
    <row r="81" spans="1:6" ht="12.75">
      <c r="A81" s="4" t="s">
        <v>56</v>
      </c>
      <c r="F81" s="36">
        <f>SUM(F80)</f>
        <v>276.962</v>
      </c>
    </row>
    <row r="82" ht="12.75">
      <c r="F82" s="5"/>
    </row>
    <row r="83" spans="1:6" ht="12.75">
      <c r="A83" s="1" t="s">
        <v>57</v>
      </c>
      <c r="B83" s="1"/>
      <c r="F83" s="36">
        <f>F41+F55+F69+F76+F81</f>
        <v>1436.4977660639438</v>
      </c>
    </row>
    <row r="84" ht="12.75">
      <c r="F84" s="5"/>
    </row>
    <row r="85" spans="1:6" ht="12.75">
      <c r="A85" s="1" t="s">
        <v>102</v>
      </c>
      <c r="B85" s="1"/>
      <c r="C85" s="1"/>
      <c r="D85" s="1"/>
      <c r="E85" s="1"/>
      <c r="F85" s="36">
        <f>F83*0.8%</f>
        <v>11.49198212851155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0">
        <f>F83+F85</f>
        <v>1447.9897481924554</v>
      </c>
    </row>
    <row r="88" spans="2:6" ht="12.75">
      <c r="B88" s="45" t="s">
        <v>96</v>
      </c>
      <c r="C88" s="46" t="s">
        <v>97</v>
      </c>
      <c r="D88" s="22" t="s">
        <v>98</v>
      </c>
      <c r="E88" s="22" t="s">
        <v>99</v>
      </c>
      <c r="F88" s="43" t="s">
        <v>105</v>
      </c>
    </row>
    <row r="89" spans="1:6" ht="12.75">
      <c r="A89" s="13"/>
      <c r="B89" s="47">
        <v>40634</v>
      </c>
      <c r="C89" s="26">
        <v>-13931</v>
      </c>
      <c r="D89" s="23">
        <v>412</v>
      </c>
      <c r="E89" s="23">
        <v>1448</v>
      </c>
      <c r="F89" s="44">
        <f>C89+D89-E89</f>
        <v>-14967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2011-06-17T18:34:06Z</dcterms:modified>
  <cp:category/>
  <cp:version/>
  <cp:contentType/>
  <cp:contentStatus/>
</cp:coreProperties>
</file>