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<sst xmlns="http://schemas.openxmlformats.org/spreadsheetml/2006/main" count="148" uniqueCount="116">
  <si>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</si>
  <si>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</si>
  <si>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</si>
  <si>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</si>
  <si>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</si>
  <si>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</si>
  <si>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</si>
  <si>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</si>
  <si>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</si>
  <si>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</si>
  <si>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</si>
  <si>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</si>
  <si>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</si>
  <si>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</si>
  <si>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</si>
  <si>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</si>
  <si>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</si>
  <si>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</si>
  <si>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</si>
  <si>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</si>
  <si>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</si>
  <si>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</si>
  <si>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</si>
  <si>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</si>
  <si>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</si>
  <si>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</si>
  <si>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</si>
  <si>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</si>
  <si>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</si>
  <si>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</si>
  <si>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</si>
  <si>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</si>
  <si>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</si>
  <si>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</si>
  <si>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</si>
  <si>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</si>
  <si>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</si>
  <si>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</si>
  <si>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</si>
  <si>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</si>
  <si>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</si>
  <si>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</si>
  <si>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</si>
  <si>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</si>
  <si>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</si>
  <si>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</si>
  <si>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</si>
  <si>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</si>
  <si>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</si>
  <si>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</si>
  <si>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</si>
  <si>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</si>
  <si>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</si>
  <si>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</si>
  <si>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</si>
  <si>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</si>
  <si>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</si>
  <si>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</si>
  <si>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</si>
  <si>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</si>
  <si>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</si>
  <si>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</si>
  <si>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</si>
  <si>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</si>
  <si>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</si>
  <si>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</si>
  <si>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</si>
  <si>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</si>
  <si>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</si>
  <si>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</si>
  <si>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</si>
  <si>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</si>
  <si>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</si>
  <si>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</si>
  <si>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</si>
  <si>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</si>
  <si>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</si>
  <si>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</si>
  <si>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</si>
  <si>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</si>
  <si>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</si>
  <si>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</si>
  <si>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</si>
  <si>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</si>
  <si>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</si>
  <si>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</si>
  <si>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</si>
  <si>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</si>
  <si>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</si>
  <si>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0,5 ставки</t>
  </si>
  <si>
    <t xml:space="preserve">         за</t>
  </si>
  <si>
    <t>1.2 Аренда (спарк,эр-телеком)</t>
  </si>
  <si>
    <t>ост.на 01.12.</t>
  </si>
  <si>
    <t>ноябрь</t>
  </si>
  <si>
    <t xml:space="preserve">                    за ноябрь 2011 г.</t>
  </si>
  <si>
    <t>Прочистка канализации</t>
  </si>
  <si>
    <t>Откачка воды из техподполий</t>
  </si>
  <si>
    <t>Смена вентиля Д 15 (1шт)</t>
  </si>
  <si>
    <t>Вентиль Д 15</t>
  </si>
  <si>
    <t>1шт</t>
  </si>
  <si>
    <t>Смена труб Д 20 м/пл (4мп)</t>
  </si>
  <si>
    <t>Труба Д 20 м/пл</t>
  </si>
  <si>
    <t>4мп</t>
  </si>
  <si>
    <t>Муфта разъемная</t>
  </si>
  <si>
    <t>2шт</t>
  </si>
  <si>
    <t>Муфта неразъемная</t>
  </si>
  <si>
    <t>Уголок</t>
  </si>
  <si>
    <t>5шт</t>
  </si>
  <si>
    <t>Круг отрезной</t>
  </si>
  <si>
    <t>Ремонт п-да №1</t>
  </si>
  <si>
    <t>Материал для ремонта п-да №1</t>
  </si>
  <si>
    <t>Смена ламп (7шт)</t>
  </si>
  <si>
    <t>Лампа</t>
  </si>
  <si>
    <t>7шт</t>
  </si>
  <si>
    <t>Ремонт эл.щита со сменой автомата (1шт)</t>
  </si>
  <si>
    <t xml:space="preserve">Распаечная коробка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</si>
</sst>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62" sqref="D6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90</v>
      </c>
      <c r="C3" s="8" t="s">
        <v>93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2803</v>
      </c>
      <c r="F7" t="s">
        <v>78</v>
      </c>
      <c r="J7" s="15"/>
      <c r="K7" s="15" t="s">
        <v>55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0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1212.5</v>
      </c>
      <c r="F10" t="s">
        <v>78</v>
      </c>
      <c r="J10" s="16"/>
      <c r="K10" s="18" t="s">
        <v>60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3245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381</v>
      </c>
      <c r="F12" t="s">
        <v>78</v>
      </c>
      <c r="J12" s="16"/>
      <c r="K12" s="18" t="s">
        <v>59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24582.36</v>
      </c>
      <c r="J16" s="15" t="s">
        <v>65</v>
      </c>
      <c r="K16" s="26" t="s">
        <v>66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25156.73</v>
      </c>
      <c r="J17" s="16" t="s">
        <v>67</v>
      </c>
      <c r="K17" s="18" t="s">
        <v>68</v>
      </c>
      <c r="L17" s="23">
        <v>5.42</v>
      </c>
      <c r="M17" s="33">
        <f>L17*81.37*1.262</f>
        <v>556.5740548</v>
      </c>
    </row>
    <row r="18" spans="2:13" ht="12.75">
      <c r="B18" t="s">
        <v>11</v>
      </c>
      <c r="F18" s="9">
        <f>F17/F16</f>
        <v>1.023365128490511</v>
      </c>
      <c r="J18" s="20"/>
      <c r="K18" s="27" t="s">
        <v>69</v>
      </c>
      <c r="L18" s="28">
        <f>SUM(L7:L17)</f>
        <v>17.42</v>
      </c>
      <c r="M18" s="34">
        <f>SUM(M7:M17)</f>
        <v>1788.8413348</v>
      </c>
    </row>
    <row r="19" spans="1:11" ht="12.75">
      <c r="A19" t="s">
        <v>91</v>
      </c>
      <c r="F19" s="5">
        <v>520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25676.73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24.15</v>
      </c>
      <c r="M22" s="33">
        <f>L22*81.37*1.15*1.262</f>
        <v>2851.92858615</v>
      </c>
    </row>
    <row r="23" spans="10:13" ht="12.75">
      <c r="J23" s="20">
        <v>2</v>
      </c>
      <c r="K23" s="20" t="s">
        <v>96</v>
      </c>
      <c r="L23" s="25">
        <v>5.6</v>
      </c>
      <c r="M23" s="33">
        <f aca="true" t="shared" si="0" ref="M23:M31">L23*81.37*1.15*1.262</f>
        <v>661.3167735999999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97</v>
      </c>
      <c r="L24" s="25">
        <v>0.81</v>
      </c>
      <c r="M24" s="33">
        <f t="shared" si="0"/>
        <v>95.65474761000002</v>
      </c>
    </row>
    <row r="25" spans="1:13" ht="12.75">
      <c r="A25" t="s">
        <v>15</v>
      </c>
      <c r="D25" t="s">
        <v>88</v>
      </c>
      <c r="F25" s="11">
        <v>5439.22</v>
      </c>
      <c r="J25" s="20">
        <v>4</v>
      </c>
      <c r="K25" s="20" t="s">
        <v>100</v>
      </c>
      <c r="L25" s="25">
        <v>6.2</v>
      </c>
      <c r="M25" s="33">
        <f t="shared" si="0"/>
        <v>732.1721421999999</v>
      </c>
    </row>
    <row r="26" spans="1:13" ht="12.75">
      <c r="A26" s="6" t="s">
        <v>18</v>
      </c>
      <c r="D26" t="s">
        <v>89</v>
      </c>
      <c r="F26" s="5">
        <v>2262.77</v>
      </c>
      <c r="J26" s="20">
        <v>5</v>
      </c>
      <c r="K26" s="20" t="s">
        <v>109</v>
      </c>
      <c r="L26" s="25">
        <v>8.73</v>
      </c>
      <c r="M26" s="33">
        <f t="shared" si="0"/>
        <v>1030.94561313</v>
      </c>
    </row>
    <row r="27" spans="1:13" ht="12.75">
      <c r="A27" s="4" t="s">
        <v>43</v>
      </c>
      <c r="F27" s="32">
        <f>F25+F26</f>
        <v>7701.99</v>
      </c>
      <c r="J27" s="20">
        <v>6</v>
      </c>
      <c r="K27" s="20" t="s">
        <v>111</v>
      </c>
      <c r="L27" s="25">
        <v>0.49</v>
      </c>
      <c r="M27" s="33">
        <f t="shared" si="0"/>
        <v>57.865217689999994</v>
      </c>
    </row>
    <row r="28" spans="1:13" ht="12.75">
      <c r="A28" s="4" t="s">
        <v>19</v>
      </c>
      <c r="J28" s="20">
        <v>7</v>
      </c>
      <c r="K28" s="20" t="s">
        <v>114</v>
      </c>
      <c r="L28" s="25">
        <v>4.83</v>
      </c>
      <c r="M28" s="33">
        <f t="shared" si="0"/>
        <v>570.3857172300001</v>
      </c>
    </row>
    <row r="29" spans="1:13" ht="12.75">
      <c r="A29" t="s">
        <v>20</v>
      </c>
      <c r="C29">
        <v>2803</v>
      </c>
      <c r="D29" t="s">
        <v>78</v>
      </c>
      <c r="E29">
        <v>76.53</v>
      </c>
      <c r="F29" s="11">
        <v>1971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C30">
        <v>2803</v>
      </c>
      <c r="D30" t="s">
        <v>78</v>
      </c>
      <c r="E30">
        <v>28.05</v>
      </c>
      <c r="F30" s="11">
        <v>764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1725</v>
      </c>
      <c r="C32" t="s">
        <v>23</v>
      </c>
      <c r="D32" s="5">
        <v>1.91</v>
      </c>
      <c r="E32" t="s">
        <v>17</v>
      </c>
      <c r="F32" s="5">
        <v>3294.75</v>
      </c>
      <c r="J32" s="20"/>
      <c r="K32" s="30" t="s">
        <v>69</v>
      </c>
      <c r="L32" s="28">
        <f>SUM(L22:L31)</f>
        <v>50.809999999999995</v>
      </c>
      <c r="M32" s="34">
        <f>SUM(M22:M31)</f>
        <v>6000.26879761</v>
      </c>
    </row>
    <row r="33" spans="2:11" ht="12.75">
      <c r="B33">
        <f>F33/D33</f>
        <v>0</v>
      </c>
      <c r="C33" t="s">
        <v>23</v>
      </c>
      <c r="D33" s="5">
        <v>2.73</v>
      </c>
      <c r="E33" t="s">
        <v>17</v>
      </c>
      <c r="F33" s="5">
        <v>0</v>
      </c>
      <c r="K33" s="1" t="s">
        <v>73</v>
      </c>
    </row>
    <row r="34" spans="1:13" ht="12.75">
      <c r="A34" t="s">
        <v>24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2" t="s">
        <v>46</v>
      </c>
      <c r="K34" s="22"/>
      <c r="L34" s="22" t="s">
        <v>74</v>
      </c>
      <c r="M34" s="22" t="s">
        <v>52</v>
      </c>
    </row>
    <row r="35" spans="1:13" ht="12.75">
      <c r="A35" t="s">
        <v>25</v>
      </c>
      <c r="F35" s="5">
        <v>0</v>
      </c>
      <c r="J35" s="23" t="s">
        <v>47</v>
      </c>
      <c r="K35" s="23" t="s">
        <v>48</v>
      </c>
      <c r="L35" s="23"/>
      <c r="M35" s="23" t="s">
        <v>75</v>
      </c>
    </row>
    <row r="36" spans="1:13" ht="12.75">
      <c r="A36" s="4" t="s">
        <v>26</v>
      </c>
      <c r="B36" s="10"/>
      <c r="C36" s="10"/>
      <c r="F36" s="32">
        <f>SUM(F29:F35)</f>
        <v>6029.75</v>
      </c>
      <c r="J36" s="20">
        <v>1</v>
      </c>
      <c r="K36" s="20" t="s">
        <v>98</v>
      </c>
      <c r="L36" s="25" t="s">
        <v>99</v>
      </c>
      <c r="M36" s="25">
        <v>135</v>
      </c>
    </row>
    <row r="37" spans="1:13" ht="12.75">
      <c r="A37" s="4" t="s">
        <v>27</v>
      </c>
      <c r="B37" s="4"/>
      <c r="J37" s="20">
        <v>2</v>
      </c>
      <c r="K37" s="20" t="s">
        <v>101</v>
      </c>
      <c r="L37" s="25" t="s">
        <v>102</v>
      </c>
      <c r="M37" s="25">
        <v>220</v>
      </c>
    </row>
    <row r="38" spans="1:13" ht="12.75">
      <c r="A38" t="s">
        <v>28</v>
      </c>
      <c r="C38">
        <v>152288</v>
      </c>
      <c r="D38">
        <v>219205.2</v>
      </c>
      <c r="E38">
        <v>2803</v>
      </c>
      <c r="F38" s="35">
        <f>C38/D38*E38</f>
        <v>1947.3227094977674</v>
      </c>
      <c r="J38" s="20">
        <v>3</v>
      </c>
      <c r="K38" s="20" t="s">
        <v>103</v>
      </c>
      <c r="L38" s="25" t="s">
        <v>104</v>
      </c>
      <c r="M38" s="25">
        <v>200</v>
      </c>
    </row>
    <row r="39" spans="1:13" ht="12.75">
      <c r="A39" t="s">
        <v>29</v>
      </c>
      <c r="C39">
        <v>139932</v>
      </c>
      <c r="D39">
        <v>219205.2</v>
      </c>
      <c r="E39">
        <v>2803</v>
      </c>
      <c r="F39" s="35">
        <f>C39/D39*E39</f>
        <v>1789.3252349853014</v>
      </c>
      <c r="J39" s="20">
        <v>4</v>
      </c>
      <c r="K39" s="20" t="s">
        <v>105</v>
      </c>
      <c r="L39" s="25" t="s">
        <v>104</v>
      </c>
      <c r="M39" s="25">
        <v>180</v>
      </c>
    </row>
    <row r="40" spans="1:13" ht="12.75">
      <c r="A40" t="s">
        <v>30</v>
      </c>
      <c r="F40" s="11">
        <f>M32</f>
        <v>6000.26879761</v>
      </c>
      <c r="J40" s="20">
        <v>5</v>
      </c>
      <c r="K40" s="20" t="s">
        <v>106</v>
      </c>
      <c r="L40" s="25" t="s">
        <v>107</v>
      </c>
      <c r="M40" s="25">
        <v>30</v>
      </c>
    </row>
    <row r="41" spans="1:13" ht="12.75">
      <c r="A41" t="s">
        <v>85</v>
      </c>
      <c r="J41" s="20">
        <v>6</v>
      </c>
      <c r="K41" s="20" t="s">
        <v>108</v>
      </c>
      <c r="L41" s="25" t="s">
        <v>99</v>
      </c>
      <c r="M41" s="25">
        <v>17</v>
      </c>
    </row>
    <row r="42" spans="2:13" ht="12.75">
      <c r="B42">
        <v>2803</v>
      </c>
      <c r="C42" t="s">
        <v>16</v>
      </c>
      <c r="D42" s="5">
        <v>0.05</v>
      </c>
      <c r="E42" t="s">
        <v>17</v>
      </c>
      <c r="F42" s="11">
        <f>B42*D42</f>
        <v>140.15</v>
      </c>
      <c r="J42" s="20">
        <v>7</v>
      </c>
      <c r="K42" s="20" t="s">
        <v>110</v>
      </c>
      <c r="L42" s="25"/>
      <c r="M42" s="25">
        <v>1734.4</v>
      </c>
    </row>
    <row r="43" spans="1:13" ht="12.75">
      <c r="A43" t="s">
        <v>31</v>
      </c>
      <c r="F43" s="11">
        <f>M59</f>
        <v>2594.1600000000003</v>
      </c>
      <c r="J43" s="20">
        <v>8</v>
      </c>
      <c r="K43" s="20" t="s">
        <v>112</v>
      </c>
      <c r="L43" s="25" t="s">
        <v>113</v>
      </c>
      <c r="M43" s="25">
        <v>39.76</v>
      </c>
    </row>
    <row r="44" spans="1:13" ht="12.75">
      <c r="A44" t="s">
        <v>32</v>
      </c>
      <c r="J44" s="20">
        <v>9</v>
      </c>
      <c r="K44" s="20" t="s">
        <v>115</v>
      </c>
      <c r="L44" s="25" t="s">
        <v>104</v>
      </c>
      <c r="M44" s="25">
        <v>38</v>
      </c>
    </row>
    <row r="45" spans="1:13" ht="12.75">
      <c r="A45" t="s">
        <v>33</v>
      </c>
      <c r="J45" s="20">
        <v>10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0.26</v>
      </c>
      <c r="E46" t="s">
        <v>17</v>
      </c>
      <c r="F46" s="11">
        <f>B46*D46</f>
        <v>728.78</v>
      </c>
      <c r="J46" s="20">
        <v>11</v>
      </c>
      <c r="K46" s="20"/>
      <c r="L46" s="25"/>
      <c r="M46" s="25"/>
    </row>
    <row r="47" spans="1:13" ht="12.75">
      <c r="A47" s="4" t="s">
        <v>34</v>
      </c>
      <c r="B47" s="10"/>
      <c r="C47" s="10"/>
      <c r="F47" s="32">
        <f>SUM(F38:F46)</f>
        <v>13200.006742093068</v>
      </c>
      <c r="J47" s="20">
        <v>12</v>
      </c>
      <c r="K47" s="20"/>
      <c r="L47" s="25"/>
      <c r="M47" s="25"/>
    </row>
    <row r="48" spans="1:13" ht="12.75">
      <c r="A48" s="4" t="s">
        <v>35</v>
      </c>
      <c r="F48" s="5"/>
      <c r="J48" s="20">
        <v>13</v>
      </c>
      <c r="K48" s="20"/>
      <c r="L48" s="25"/>
      <c r="M48" s="25"/>
    </row>
    <row r="49" spans="1:13" ht="12.75">
      <c r="A49" t="s">
        <v>36</v>
      </c>
      <c r="B49">
        <v>2803</v>
      </c>
      <c r="C49" t="s">
        <v>78</v>
      </c>
      <c r="F49" s="11">
        <v>392</v>
      </c>
      <c r="J49" s="20">
        <v>14</v>
      </c>
      <c r="K49" s="20"/>
      <c r="L49" s="25"/>
      <c r="M49" s="25"/>
    </row>
    <row r="50" spans="1:13" ht="12.75">
      <c r="A50" t="s">
        <v>37</v>
      </c>
      <c r="F50" s="5"/>
      <c r="J50" s="20">
        <v>15</v>
      </c>
      <c r="K50" s="20"/>
      <c r="L50" s="25"/>
      <c r="M50" s="25"/>
    </row>
    <row r="51" spans="1:13" ht="12.75">
      <c r="A51" s="7" t="s">
        <v>87</v>
      </c>
      <c r="F51" s="5"/>
      <c r="J51" s="20">
        <v>16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0.54</v>
      </c>
      <c r="E52" t="s">
        <v>17</v>
      </c>
      <c r="F52" s="11">
        <f>B52*D52</f>
        <v>1513.6200000000001</v>
      </c>
      <c r="J52" s="20">
        <v>17</v>
      </c>
      <c r="K52" s="20"/>
      <c r="L52" s="25"/>
      <c r="M52" s="25"/>
    </row>
    <row r="53" spans="1:13" ht="12.75">
      <c r="A53" s="4" t="s">
        <v>38</v>
      </c>
      <c r="F53" s="32">
        <f>F49+F52</f>
        <v>1905.6200000000001</v>
      </c>
      <c r="J53" s="20">
        <v>18</v>
      </c>
      <c r="K53" s="20"/>
      <c r="L53" s="25"/>
      <c r="M53" s="25"/>
    </row>
    <row r="54" spans="1:13" ht="12.75">
      <c r="A54" s="4" t="s">
        <v>39</v>
      </c>
      <c r="J54" s="20">
        <v>19</v>
      </c>
      <c r="K54" s="20"/>
      <c r="L54" s="25"/>
      <c r="M54" s="25"/>
    </row>
    <row r="55" spans="1:13" ht="12.75">
      <c r="A55" s="7" t="s">
        <v>40</v>
      </c>
      <c r="B55" s="7"/>
      <c r="C55" s="7"/>
      <c r="D55" s="7"/>
      <c r="E55" s="7"/>
      <c r="F55" s="7"/>
      <c r="J55" s="20">
        <v>20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1.68</v>
      </c>
      <c r="E56" t="s">
        <v>17</v>
      </c>
      <c r="F56" s="11">
        <f>B56*D56</f>
        <v>4709.04</v>
      </c>
      <c r="J56" s="20">
        <v>21</v>
      </c>
      <c r="K56" s="20"/>
      <c r="L56" s="25"/>
      <c r="M56" s="25"/>
    </row>
    <row r="57" spans="1:13" ht="12.75">
      <c r="A57" s="4" t="s">
        <v>41</v>
      </c>
      <c r="F57" s="8">
        <f>SUM(F56)</f>
        <v>4709.04</v>
      </c>
      <c r="J57" s="20">
        <v>22</v>
      </c>
      <c r="K57" s="20"/>
      <c r="L57" s="25"/>
      <c r="M57" s="25"/>
    </row>
    <row r="58" spans="1:13" ht="12.75">
      <c r="A58" s="1" t="s">
        <v>42</v>
      </c>
      <c r="B58" s="1"/>
      <c r="F58" s="32">
        <f>F27+F36+F47+F53+F57</f>
        <v>33546.406742093066</v>
      </c>
      <c r="J58" s="20">
        <v>23</v>
      </c>
      <c r="K58" s="20"/>
      <c r="L58" s="25"/>
      <c r="M58" s="25"/>
    </row>
    <row r="59" spans="1:13" ht="12.75">
      <c r="A59" s="1" t="s">
        <v>44</v>
      </c>
      <c r="B59" s="36">
        <v>0.008</v>
      </c>
      <c r="C59" s="1"/>
      <c r="D59" s="1"/>
      <c r="E59" s="1"/>
      <c r="F59" s="32">
        <f>F58*0.8%</f>
        <v>268.37125393674455</v>
      </c>
      <c r="J59" s="20"/>
      <c r="K59" s="20"/>
      <c r="L59" s="31" t="s">
        <v>76</v>
      </c>
      <c r="M59" s="34">
        <f>SUM(M36:M58)</f>
        <v>2594.1600000000003</v>
      </c>
    </row>
    <row r="60" spans="1:6" ht="15">
      <c r="A60" s="12" t="s">
        <v>45</v>
      </c>
      <c r="B60" s="12"/>
      <c r="C60" s="12"/>
      <c r="D60" s="12"/>
      <c r="E60" s="12"/>
      <c r="F60" s="42">
        <f>F58+F59</f>
        <v>33814.777996029814</v>
      </c>
    </row>
    <row r="61" spans="2:6" ht="12.75">
      <c r="B61" s="37" t="s">
        <v>81</v>
      </c>
      <c r="C61" s="38" t="s">
        <v>82</v>
      </c>
      <c r="D61" s="22" t="s">
        <v>83</v>
      </c>
      <c r="E61" s="22" t="s">
        <v>84</v>
      </c>
      <c r="F61" s="41" t="s">
        <v>92</v>
      </c>
    </row>
    <row r="62" spans="1:6" ht="12.75">
      <c r="A62" s="13"/>
      <c r="B62" s="39">
        <v>41214</v>
      </c>
      <c r="C62" s="40">
        <v>-380809</v>
      </c>
      <c r="D62" s="43">
        <f>F20</f>
        <v>25676.73</v>
      </c>
      <c r="E62" s="43">
        <f>F60</f>
        <v>33814.777996029814</v>
      </c>
      <c r="F62" s="44">
        <f>C62+D62-E62</f>
        <v>-388947.04799602984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2011-12-17T09:24:51Z</cp:lastPrinted>
  <dcterms:created xsi:type="dcterms:W3CDTF">2008-08-18T07:30:19Z</dcterms:created>
  <dcterms:modified xsi:type="dcterms:W3CDTF">2012-01-25T14:26:09Z</dcterms:modified>
  <cp:category/>
  <cp:version/>
  <cp:contentType/>
  <cp:contentStatus/>
</cp:coreProperties>
</file>